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投资学\2023春本科双专\"/>
    </mc:Choice>
  </mc:AlternateContent>
  <xr:revisionPtr revIDLastSave="0" documentId="8_{406BB15D-7A4C-49E6-951B-EB656590F8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马科维兹优化" sheetId="1" r:id="rId1"/>
  </sheets>
  <definedNames>
    <definedName name="solver_adj" localSheetId="0" hidden="1">马科维兹优化!$E$256:$J$256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马科维兹优化!$D$265</definedName>
    <definedName name="solver_lhs2" localSheetId="0" hidden="1">马科维兹优化!$D$267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马科维兹优化!$D$268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1</definedName>
    <definedName name="solver_rhs2" localSheetId="0" hidden="1">54%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</workbook>
</file>

<file path=xl/calcChain.xml><?xml version="1.0" encoding="utf-8"?>
<calcChain xmlns="http://schemas.openxmlformats.org/spreadsheetml/2006/main">
  <c r="K323" i="1" l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22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288" i="1"/>
  <c r="D265" i="1"/>
  <c r="C263" i="1"/>
  <c r="C262" i="1"/>
  <c r="C261" i="1"/>
  <c r="C260" i="1"/>
  <c r="C259" i="1"/>
  <c r="C258" i="1"/>
  <c r="F260" i="1"/>
  <c r="F261" i="1"/>
  <c r="G261" i="1"/>
  <c r="F262" i="1"/>
  <c r="G262" i="1"/>
  <c r="H262" i="1"/>
  <c r="F263" i="1"/>
  <c r="G263" i="1"/>
  <c r="H263" i="1"/>
  <c r="I263" i="1"/>
  <c r="E259" i="1"/>
  <c r="E260" i="1"/>
  <c r="E261" i="1"/>
  <c r="E262" i="1"/>
  <c r="E263" i="1"/>
  <c r="H4" i="1" l="1"/>
  <c r="I4" i="1"/>
  <c r="J4" i="1"/>
  <c r="K4" i="1"/>
  <c r="L4" i="1"/>
  <c r="M4" i="1"/>
  <c r="H5" i="1"/>
  <c r="I5" i="1"/>
  <c r="J5" i="1"/>
  <c r="K5" i="1"/>
  <c r="L5" i="1"/>
  <c r="M5" i="1"/>
  <c r="H6" i="1"/>
  <c r="I6" i="1"/>
  <c r="J6" i="1"/>
  <c r="K6" i="1"/>
  <c r="L6" i="1"/>
  <c r="M6" i="1"/>
  <c r="H7" i="1"/>
  <c r="I7" i="1"/>
  <c r="J7" i="1"/>
  <c r="K7" i="1"/>
  <c r="L7" i="1"/>
  <c r="M7" i="1"/>
  <c r="H8" i="1"/>
  <c r="I8" i="1"/>
  <c r="J8" i="1"/>
  <c r="K8" i="1"/>
  <c r="L8" i="1"/>
  <c r="M8" i="1"/>
  <c r="H9" i="1"/>
  <c r="I9" i="1"/>
  <c r="J9" i="1"/>
  <c r="K9" i="1"/>
  <c r="L9" i="1"/>
  <c r="M9" i="1"/>
  <c r="H10" i="1"/>
  <c r="I10" i="1"/>
  <c r="J10" i="1"/>
  <c r="K10" i="1"/>
  <c r="L10" i="1"/>
  <c r="M10" i="1"/>
  <c r="H11" i="1"/>
  <c r="I11" i="1"/>
  <c r="J11" i="1"/>
  <c r="K11" i="1"/>
  <c r="L11" i="1"/>
  <c r="M11" i="1"/>
  <c r="H12" i="1"/>
  <c r="I12" i="1"/>
  <c r="J12" i="1"/>
  <c r="K12" i="1"/>
  <c r="L12" i="1"/>
  <c r="M12" i="1"/>
  <c r="H13" i="1"/>
  <c r="I13" i="1"/>
  <c r="J13" i="1"/>
  <c r="K13" i="1"/>
  <c r="L13" i="1"/>
  <c r="M13" i="1"/>
  <c r="H14" i="1"/>
  <c r="I14" i="1"/>
  <c r="J14" i="1"/>
  <c r="K14" i="1"/>
  <c r="L14" i="1"/>
  <c r="M14" i="1"/>
  <c r="H15" i="1"/>
  <c r="I15" i="1"/>
  <c r="J15" i="1"/>
  <c r="K15" i="1"/>
  <c r="L15" i="1"/>
  <c r="M15" i="1"/>
  <c r="H16" i="1"/>
  <c r="I16" i="1"/>
  <c r="J16" i="1"/>
  <c r="K16" i="1"/>
  <c r="L16" i="1"/>
  <c r="M16" i="1"/>
  <c r="H17" i="1"/>
  <c r="I17" i="1"/>
  <c r="J17" i="1"/>
  <c r="K17" i="1"/>
  <c r="L17" i="1"/>
  <c r="M17" i="1"/>
  <c r="H18" i="1"/>
  <c r="I18" i="1"/>
  <c r="J18" i="1"/>
  <c r="K18" i="1"/>
  <c r="L18" i="1"/>
  <c r="M18" i="1"/>
  <c r="H19" i="1"/>
  <c r="I19" i="1"/>
  <c r="J19" i="1"/>
  <c r="K19" i="1"/>
  <c r="L19" i="1"/>
  <c r="M19" i="1"/>
  <c r="H20" i="1"/>
  <c r="I20" i="1"/>
  <c r="J20" i="1"/>
  <c r="K20" i="1"/>
  <c r="L20" i="1"/>
  <c r="M20" i="1"/>
  <c r="H21" i="1"/>
  <c r="I21" i="1"/>
  <c r="J21" i="1"/>
  <c r="K21" i="1"/>
  <c r="L21" i="1"/>
  <c r="M21" i="1"/>
  <c r="H22" i="1"/>
  <c r="I22" i="1"/>
  <c r="J22" i="1"/>
  <c r="K22" i="1"/>
  <c r="L22" i="1"/>
  <c r="M22" i="1"/>
  <c r="H23" i="1"/>
  <c r="I23" i="1"/>
  <c r="J23" i="1"/>
  <c r="K23" i="1"/>
  <c r="L23" i="1"/>
  <c r="M23" i="1"/>
  <c r="H24" i="1"/>
  <c r="I24" i="1"/>
  <c r="J24" i="1"/>
  <c r="K24" i="1"/>
  <c r="L24" i="1"/>
  <c r="M24" i="1"/>
  <c r="H25" i="1"/>
  <c r="I25" i="1"/>
  <c r="J25" i="1"/>
  <c r="K25" i="1"/>
  <c r="L25" i="1"/>
  <c r="M25" i="1"/>
  <c r="H26" i="1"/>
  <c r="I26" i="1"/>
  <c r="J26" i="1"/>
  <c r="K26" i="1"/>
  <c r="L26" i="1"/>
  <c r="M26" i="1"/>
  <c r="H27" i="1"/>
  <c r="I27" i="1"/>
  <c r="J27" i="1"/>
  <c r="K27" i="1"/>
  <c r="L27" i="1"/>
  <c r="M27" i="1"/>
  <c r="H28" i="1"/>
  <c r="I28" i="1"/>
  <c r="J28" i="1"/>
  <c r="K28" i="1"/>
  <c r="L28" i="1"/>
  <c r="M28" i="1"/>
  <c r="H29" i="1"/>
  <c r="I29" i="1"/>
  <c r="J29" i="1"/>
  <c r="K29" i="1"/>
  <c r="L29" i="1"/>
  <c r="M29" i="1"/>
  <c r="H30" i="1"/>
  <c r="I30" i="1"/>
  <c r="J30" i="1"/>
  <c r="K30" i="1"/>
  <c r="L30" i="1"/>
  <c r="M30" i="1"/>
  <c r="H31" i="1"/>
  <c r="I31" i="1"/>
  <c r="J31" i="1"/>
  <c r="K31" i="1"/>
  <c r="L31" i="1"/>
  <c r="M31" i="1"/>
  <c r="H32" i="1"/>
  <c r="I32" i="1"/>
  <c r="J32" i="1"/>
  <c r="K32" i="1"/>
  <c r="L32" i="1"/>
  <c r="M32" i="1"/>
  <c r="H33" i="1"/>
  <c r="I33" i="1"/>
  <c r="J33" i="1"/>
  <c r="K33" i="1"/>
  <c r="L33" i="1"/>
  <c r="M33" i="1"/>
  <c r="H34" i="1"/>
  <c r="I34" i="1"/>
  <c r="J34" i="1"/>
  <c r="K34" i="1"/>
  <c r="L34" i="1"/>
  <c r="M34" i="1"/>
  <c r="H35" i="1"/>
  <c r="I35" i="1"/>
  <c r="J35" i="1"/>
  <c r="K35" i="1"/>
  <c r="L35" i="1"/>
  <c r="M35" i="1"/>
  <c r="H36" i="1"/>
  <c r="I36" i="1"/>
  <c r="J36" i="1"/>
  <c r="K36" i="1"/>
  <c r="L36" i="1"/>
  <c r="M36" i="1"/>
  <c r="H37" i="1"/>
  <c r="I37" i="1"/>
  <c r="J37" i="1"/>
  <c r="K37" i="1"/>
  <c r="L37" i="1"/>
  <c r="M37" i="1"/>
  <c r="H38" i="1"/>
  <c r="I38" i="1"/>
  <c r="J38" i="1"/>
  <c r="K38" i="1"/>
  <c r="L38" i="1"/>
  <c r="M38" i="1"/>
  <c r="H39" i="1"/>
  <c r="I39" i="1"/>
  <c r="J39" i="1"/>
  <c r="K39" i="1"/>
  <c r="L39" i="1"/>
  <c r="M39" i="1"/>
  <c r="H40" i="1"/>
  <c r="I40" i="1"/>
  <c r="J40" i="1"/>
  <c r="K40" i="1"/>
  <c r="L40" i="1"/>
  <c r="M40" i="1"/>
  <c r="H41" i="1"/>
  <c r="I41" i="1"/>
  <c r="J41" i="1"/>
  <c r="K41" i="1"/>
  <c r="L41" i="1"/>
  <c r="M41" i="1"/>
  <c r="H42" i="1"/>
  <c r="I42" i="1"/>
  <c r="J42" i="1"/>
  <c r="K42" i="1"/>
  <c r="L42" i="1"/>
  <c r="M42" i="1"/>
  <c r="H43" i="1"/>
  <c r="I43" i="1"/>
  <c r="J43" i="1"/>
  <c r="K43" i="1"/>
  <c r="L43" i="1"/>
  <c r="M43" i="1"/>
  <c r="H44" i="1"/>
  <c r="I44" i="1"/>
  <c r="J44" i="1"/>
  <c r="K44" i="1"/>
  <c r="L44" i="1"/>
  <c r="M44" i="1"/>
  <c r="H45" i="1"/>
  <c r="I45" i="1"/>
  <c r="J45" i="1"/>
  <c r="K45" i="1"/>
  <c r="L45" i="1"/>
  <c r="M45" i="1"/>
  <c r="H46" i="1"/>
  <c r="I46" i="1"/>
  <c r="J46" i="1"/>
  <c r="K46" i="1"/>
  <c r="L46" i="1"/>
  <c r="M46" i="1"/>
  <c r="H47" i="1"/>
  <c r="I47" i="1"/>
  <c r="J47" i="1"/>
  <c r="K47" i="1"/>
  <c r="L47" i="1"/>
  <c r="M47" i="1"/>
  <c r="H48" i="1"/>
  <c r="I48" i="1"/>
  <c r="J48" i="1"/>
  <c r="K48" i="1"/>
  <c r="L48" i="1"/>
  <c r="M48" i="1"/>
  <c r="H49" i="1"/>
  <c r="I49" i="1"/>
  <c r="J49" i="1"/>
  <c r="K49" i="1"/>
  <c r="L49" i="1"/>
  <c r="M49" i="1"/>
  <c r="H50" i="1"/>
  <c r="I50" i="1"/>
  <c r="J50" i="1"/>
  <c r="K50" i="1"/>
  <c r="L50" i="1"/>
  <c r="M50" i="1"/>
  <c r="H51" i="1"/>
  <c r="I51" i="1"/>
  <c r="J51" i="1"/>
  <c r="K51" i="1"/>
  <c r="L51" i="1"/>
  <c r="M51" i="1"/>
  <c r="H52" i="1"/>
  <c r="I52" i="1"/>
  <c r="J52" i="1"/>
  <c r="K52" i="1"/>
  <c r="L52" i="1"/>
  <c r="M52" i="1"/>
  <c r="H53" i="1"/>
  <c r="I53" i="1"/>
  <c r="J53" i="1"/>
  <c r="K53" i="1"/>
  <c r="L53" i="1"/>
  <c r="M53" i="1"/>
  <c r="H54" i="1"/>
  <c r="I54" i="1"/>
  <c r="J54" i="1"/>
  <c r="K54" i="1"/>
  <c r="L54" i="1"/>
  <c r="M54" i="1"/>
  <c r="H55" i="1"/>
  <c r="I55" i="1"/>
  <c r="J55" i="1"/>
  <c r="K55" i="1"/>
  <c r="L55" i="1"/>
  <c r="M55" i="1"/>
  <c r="H56" i="1"/>
  <c r="I56" i="1"/>
  <c r="J56" i="1"/>
  <c r="K56" i="1"/>
  <c r="L56" i="1"/>
  <c r="M56" i="1"/>
  <c r="H57" i="1"/>
  <c r="I57" i="1"/>
  <c r="J57" i="1"/>
  <c r="K57" i="1"/>
  <c r="L57" i="1"/>
  <c r="M57" i="1"/>
  <c r="H58" i="1"/>
  <c r="I58" i="1"/>
  <c r="J58" i="1"/>
  <c r="K58" i="1"/>
  <c r="L58" i="1"/>
  <c r="M58" i="1"/>
  <c r="H59" i="1"/>
  <c r="I59" i="1"/>
  <c r="J59" i="1"/>
  <c r="K59" i="1"/>
  <c r="L59" i="1"/>
  <c r="M59" i="1"/>
  <c r="H60" i="1"/>
  <c r="I60" i="1"/>
  <c r="J60" i="1"/>
  <c r="K60" i="1"/>
  <c r="L60" i="1"/>
  <c r="M60" i="1"/>
  <c r="H61" i="1"/>
  <c r="I61" i="1"/>
  <c r="J61" i="1"/>
  <c r="K61" i="1"/>
  <c r="L61" i="1"/>
  <c r="M61" i="1"/>
  <c r="H62" i="1"/>
  <c r="I62" i="1"/>
  <c r="J62" i="1"/>
  <c r="K62" i="1"/>
  <c r="L62" i="1"/>
  <c r="M62" i="1"/>
  <c r="H63" i="1"/>
  <c r="I63" i="1"/>
  <c r="J63" i="1"/>
  <c r="K63" i="1"/>
  <c r="L63" i="1"/>
  <c r="M63" i="1"/>
  <c r="H64" i="1"/>
  <c r="I64" i="1"/>
  <c r="J64" i="1"/>
  <c r="K64" i="1"/>
  <c r="L64" i="1"/>
  <c r="M64" i="1"/>
  <c r="H65" i="1"/>
  <c r="I65" i="1"/>
  <c r="J65" i="1"/>
  <c r="K65" i="1"/>
  <c r="L65" i="1"/>
  <c r="M65" i="1"/>
  <c r="H66" i="1"/>
  <c r="I66" i="1"/>
  <c r="J66" i="1"/>
  <c r="K66" i="1"/>
  <c r="L66" i="1"/>
  <c r="M66" i="1"/>
  <c r="H67" i="1"/>
  <c r="I67" i="1"/>
  <c r="J67" i="1"/>
  <c r="K67" i="1"/>
  <c r="L67" i="1"/>
  <c r="M67" i="1"/>
  <c r="H68" i="1"/>
  <c r="I68" i="1"/>
  <c r="J68" i="1"/>
  <c r="K68" i="1"/>
  <c r="L68" i="1"/>
  <c r="M68" i="1"/>
  <c r="H69" i="1"/>
  <c r="I69" i="1"/>
  <c r="J69" i="1"/>
  <c r="K69" i="1"/>
  <c r="L69" i="1"/>
  <c r="M69" i="1"/>
  <c r="H70" i="1"/>
  <c r="I70" i="1"/>
  <c r="J70" i="1"/>
  <c r="K70" i="1"/>
  <c r="L70" i="1"/>
  <c r="M70" i="1"/>
  <c r="H71" i="1"/>
  <c r="I71" i="1"/>
  <c r="J71" i="1"/>
  <c r="K71" i="1"/>
  <c r="L71" i="1"/>
  <c r="M71" i="1"/>
  <c r="H72" i="1"/>
  <c r="I72" i="1"/>
  <c r="J72" i="1"/>
  <c r="K72" i="1"/>
  <c r="L72" i="1"/>
  <c r="M72" i="1"/>
  <c r="H73" i="1"/>
  <c r="I73" i="1"/>
  <c r="J73" i="1"/>
  <c r="K73" i="1"/>
  <c r="L73" i="1"/>
  <c r="M73" i="1"/>
  <c r="H74" i="1"/>
  <c r="I74" i="1"/>
  <c r="J74" i="1"/>
  <c r="K74" i="1"/>
  <c r="L74" i="1"/>
  <c r="M74" i="1"/>
  <c r="H75" i="1"/>
  <c r="I75" i="1"/>
  <c r="J75" i="1"/>
  <c r="K75" i="1"/>
  <c r="L75" i="1"/>
  <c r="M75" i="1"/>
  <c r="H76" i="1"/>
  <c r="I76" i="1"/>
  <c r="J76" i="1"/>
  <c r="K76" i="1"/>
  <c r="L76" i="1"/>
  <c r="M76" i="1"/>
  <c r="H77" i="1"/>
  <c r="I77" i="1"/>
  <c r="J77" i="1"/>
  <c r="K77" i="1"/>
  <c r="L77" i="1"/>
  <c r="M77" i="1"/>
  <c r="H78" i="1"/>
  <c r="I78" i="1"/>
  <c r="J78" i="1"/>
  <c r="K78" i="1"/>
  <c r="L78" i="1"/>
  <c r="M78" i="1"/>
  <c r="H79" i="1"/>
  <c r="I79" i="1"/>
  <c r="J79" i="1"/>
  <c r="K79" i="1"/>
  <c r="L79" i="1"/>
  <c r="M79" i="1"/>
  <c r="H80" i="1"/>
  <c r="I80" i="1"/>
  <c r="J80" i="1"/>
  <c r="K80" i="1"/>
  <c r="L80" i="1"/>
  <c r="M80" i="1"/>
  <c r="H81" i="1"/>
  <c r="I81" i="1"/>
  <c r="J81" i="1"/>
  <c r="K81" i="1"/>
  <c r="L81" i="1"/>
  <c r="M81" i="1"/>
  <c r="H82" i="1"/>
  <c r="I82" i="1"/>
  <c r="J82" i="1"/>
  <c r="K82" i="1"/>
  <c r="L82" i="1"/>
  <c r="M82" i="1"/>
  <c r="H83" i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H88" i="1"/>
  <c r="I88" i="1"/>
  <c r="J88" i="1"/>
  <c r="K88" i="1"/>
  <c r="L88" i="1"/>
  <c r="M88" i="1"/>
  <c r="H89" i="1"/>
  <c r="I89" i="1"/>
  <c r="J89" i="1"/>
  <c r="K89" i="1"/>
  <c r="L89" i="1"/>
  <c r="M89" i="1"/>
  <c r="H90" i="1"/>
  <c r="I90" i="1"/>
  <c r="J90" i="1"/>
  <c r="K90" i="1"/>
  <c r="L90" i="1"/>
  <c r="M90" i="1"/>
  <c r="H91" i="1"/>
  <c r="I91" i="1"/>
  <c r="J91" i="1"/>
  <c r="K91" i="1"/>
  <c r="L91" i="1"/>
  <c r="M91" i="1"/>
  <c r="H92" i="1"/>
  <c r="I92" i="1"/>
  <c r="J92" i="1"/>
  <c r="K92" i="1"/>
  <c r="L92" i="1"/>
  <c r="M92" i="1"/>
  <c r="H93" i="1"/>
  <c r="I93" i="1"/>
  <c r="J93" i="1"/>
  <c r="K93" i="1"/>
  <c r="L93" i="1"/>
  <c r="M93" i="1"/>
  <c r="H94" i="1"/>
  <c r="I94" i="1"/>
  <c r="J94" i="1"/>
  <c r="K94" i="1"/>
  <c r="L94" i="1"/>
  <c r="M94" i="1"/>
  <c r="H95" i="1"/>
  <c r="I95" i="1"/>
  <c r="J95" i="1"/>
  <c r="K95" i="1"/>
  <c r="L95" i="1"/>
  <c r="M95" i="1"/>
  <c r="H96" i="1"/>
  <c r="I96" i="1"/>
  <c r="J96" i="1"/>
  <c r="K96" i="1"/>
  <c r="L96" i="1"/>
  <c r="M96" i="1"/>
  <c r="H97" i="1"/>
  <c r="I97" i="1"/>
  <c r="J97" i="1"/>
  <c r="K97" i="1"/>
  <c r="L97" i="1"/>
  <c r="M97" i="1"/>
  <c r="H98" i="1"/>
  <c r="I98" i="1"/>
  <c r="J98" i="1"/>
  <c r="K98" i="1"/>
  <c r="L98" i="1"/>
  <c r="M98" i="1"/>
  <c r="H99" i="1"/>
  <c r="I99" i="1"/>
  <c r="J99" i="1"/>
  <c r="K99" i="1"/>
  <c r="L99" i="1"/>
  <c r="M99" i="1"/>
  <c r="H100" i="1"/>
  <c r="I100" i="1"/>
  <c r="J100" i="1"/>
  <c r="K100" i="1"/>
  <c r="L100" i="1"/>
  <c r="M100" i="1"/>
  <c r="H101" i="1"/>
  <c r="I101" i="1"/>
  <c r="J101" i="1"/>
  <c r="K101" i="1"/>
  <c r="L101" i="1"/>
  <c r="M101" i="1"/>
  <c r="H102" i="1"/>
  <c r="I102" i="1"/>
  <c r="J102" i="1"/>
  <c r="K102" i="1"/>
  <c r="L102" i="1"/>
  <c r="M102" i="1"/>
  <c r="H103" i="1"/>
  <c r="I103" i="1"/>
  <c r="J103" i="1"/>
  <c r="K103" i="1"/>
  <c r="L103" i="1"/>
  <c r="M103" i="1"/>
  <c r="H104" i="1"/>
  <c r="I104" i="1"/>
  <c r="J104" i="1"/>
  <c r="K104" i="1"/>
  <c r="L104" i="1"/>
  <c r="M104" i="1"/>
  <c r="H105" i="1"/>
  <c r="I105" i="1"/>
  <c r="J105" i="1"/>
  <c r="K105" i="1"/>
  <c r="L105" i="1"/>
  <c r="M105" i="1"/>
  <c r="H106" i="1"/>
  <c r="I106" i="1"/>
  <c r="J106" i="1"/>
  <c r="K106" i="1"/>
  <c r="L106" i="1"/>
  <c r="M106" i="1"/>
  <c r="H107" i="1"/>
  <c r="I107" i="1"/>
  <c r="J107" i="1"/>
  <c r="K107" i="1"/>
  <c r="L107" i="1"/>
  <c r="M107" i="1"/>
  <c r="H108" i="1"/>
  <c r="I108" i="1"/>
  <c r="J108" i="1"/>
  <c r="K108" i="1"/>
  <c r="L108" i="1"/>
  <c r="M108" i="1"/>
  <c r="H109" i="1"/>
  <c r="I109" i="1"/>
  <c r="J109" i="1"/>
  <c r="K109" i="1"/>
  <c r="L109" i="1"/>
  <c r="M109" i="1"/>
  <c r="H110" i="1"/>
  <c r="I110" i="1"/>
  <c r="J110" i="1"/>
  <c r="K110" i="1"/>
  <c r="L110" i="1"/>
  <c r="M110" i="1"/>
  <c r="H111" i="1"/>
  <c r="I111" i="1"/>
  <c r="J111" i="1"/>
  <c r="K111" i="1"/>
  <c r="L111" i="1"/>
  <c r="M111" i="1"/>
  <c r="H112" i="1"/>
  <c r="I112" i="1"/>
  <c r="J112" i="1"/>
  <c r="K112" i="1"/>
  <c r="L112" i="1"/>
  <c r="M112" i="1"/>
  <c r="H113" i="1"/>
  <c r="I113" i="1"/>
  <c r="J113" i="1"/>
  <c r="K113" i="1"/>
  <c r="L113" i="1"/>
  <c r="M113" i="1"/>
  <c r="H114" i="1"/>
  <c r="I114" i="1"/>
  <c r="J114" i="1"/>
  <c r="K114" i="1"/>
  <c r="L114" i="1"/>
  <c r="M114" i="1"/>
  <c r="H115" i="1"/>
  <c r="I115" i="1"/>
  <c r="J115" i="1"/>
  <c r="K115" i="1"/>
  <c r="L115" i="1"/>
  <c r="M115" i="1"/>
  <c r="H116" i="1"/>
  <c r="I116" i="1"/>
  <c r="J116" i="1"/>
  <c r="K116" i="1"/>
  <c r="L116" i="1"/>
  <c r="M116" i="1"/>
  <c r="H117" i="1"/>
  <c r="I117" i="1"/>
  <c r="J117" i="1"/>
  <c r="K117" i="1"/>
  <c r="L117" i="1"/>
  <c r="M117" i="1"/>
  <c r="H118" i="1"/>
  <c r="I118" i="1"/>
  <c r="J118" i="1"/>
  <c r="K118" i="1"/>
  <c r="L118" i="1"/>
  <c r="M118" i="1"/>
  <c r="H119" i="1"/>
  <c r="I119" i="1"/>
  <c r="J119" i="1"/>
  <c r="K119" i="1"/>
  <c r="L119" i="1"/>
  <c r="M119" i="1"/>
  <c r="H120" i="1"/>
  <c r="I120" i="1"/>
  <c r="J120" i="1"/>
  <c r="K120" i="1"/>
  <c r="L120" i="1"/>
  <c r="M120" i="1"/>
  <c r="H121" i="1"/>
  <c r="I121" i="1"/>
  <c r="J121" i="1"/>
  <c r="K121" i="1"/>
  <c r="L121" i="1"/>
  <c r="M121" i="1"/>
  <c r="H122" i="1"/>
  <c r="I122" i="1"/>
  <c r="J122" i="1"/>
  <c r="K122" i="1"/>
  <c r="L122" i="1"/>
  <c r="M122" i="1"/>
  <c r="H123" i="1"/>
  <c r="I123" i="1"/>
  <c r="J123" i="1"/>
  <c r="K123" i="1"/>
  <c r="L123" i="1"/>
  <c r="M123" i="1"/>
  <c r="H124" i="1"/>
  <c r="I124" i="1"/>
  <c r="J124" i="1"/>
  <c r="K124" i="1"/>
  <c r="L124" i="1"/>
  <c r="M124" i="1"/>
  <c r="H125" i="1"/>
  <c r="I125" i="1"/>
  <c r="J125" i="1"/>
  <c r="K125" i="1"/>
  <c r="L125" i="1"/>
  <c r="M125" i="1"/>
  <c r="H126" i="1"/>
  <c r="I126" i="1"/>
  <c r="J126" i="1"/>
  <c r="K126" i="1"/>
  <c r="L126" i="1"/>
  <c r="M126" i="1"/>
  <c r="H127" i="1"/>
  <c r="I127" i="1"/>
  <c r="J127" i="1"/>
  <c r="K127" i="1"/>
  <c r="L127" i="1"/>
  <c r="M127" i="1"/>
  <c r="H128" i="1"/>
  <c r="I128" i="1"/>
  <c r="J128" i="1"/>
  <c r="K128" i="1"/>
  <c r="L128" i="1"/>
  <c r="M128" i="1"/>
  <c r="H129" i="1"/>
  <c r="I129" i="1"/>
  <c r="J129" i="1"/>
  <c r="K129" i="1"/>
  <c r="L129" i="1"/>
  <c r="M129" i="1"/>
  <c r="H130" i="1"/>
  <c r="I130" i="1"/>
  <c r="J130" i="1"/>
  <c r="K130" i="1"/>
  <c r="L130" i="1"/>
  <c r="M130" i="1"/>
  <c r="H131" i="1"/>
  <c r="I131" i="1"/>
  <c r="J131" i="1"/>
  <c r="K131" i="1"/>
  <c r="L131" i="1"/>
  <c r="M131" i="1"/>
  <c r="H132" i="1"/>
  <c r="I132" i="1"/>
  <c r="J132" i="1"/>
  <c r="K132" i="1"/>
  <c r="L132" i="1"/>
  <c r="M132" i="1"/>
  <c r="H133" i="1"/>
  <c r="I133" i="1"/>
  <c r="J133" i="1"/>
  <c r="K133" i="1"/>
  <c r="L133" i="1"/>
  <c r="M133" i="1"/>
  <c r="H134" i="1"/>
  <c r="I134" i="1"/>
  <c r="J134" i="1"/>
  <c r="K134" i="1"/>
  <c r="L134" i="1"/>
  <c r="M134" i="1"/>
  <c r="H135" i="1"/>
  <c r="I135" i="1"/>
  <c r="J135" i="1"/>
  <c r="K135" i="1"/>
  <c r="L135" i="1"/>
  <c r="M135" i="1"/>
  <c r="H136" i="1"/>
  <c r="I136" i="1"/>
  <c r="J136" i="1"/>
  <c r="K136" i="1"/>
  <c r="L136" i="1"/>
  <c r="M136" i="1"/>
  <c r="H137" i="1"/>
  <c r="I137" i="1"/>
  <c r="J137" i="1"/>
  <c r="K137" i="1"/>
  <c r="L137" i="1"/>
  <c r="M137" i="1"/>
  <c r="H138" i="1"/>
  <c r="I138" i="1"/>
  <c r="J138" i="1"/>
  <c r="K138" i="1"/>
  <c r="L138" i="1"/>
  <c r="M138" i="1"/>
  <c r="H139" i="1"/>
  <c r="I139" i="1"/>
  <c r="J139" i="1"/>
  <c r="K139" i="1"/>
  <c r="L139" i="1"/>
  <c r="M139" i="1"/>
  <c r="H140" i="1"/>
  <c r="I140" i="1"/>
  <c r="J140" i="1"/>
  <c r="K140" i="1"/>
  <c r="L140" i="1"/>
  <c r="M140" i="1"/>
  <c r="H141" i="1"/>
  <c r="I141" i="1"/>
  <c r="J141" i="1"/>
  <c r="K141" i="1"/>
  <c r="L141" i="1"/>
  <c r="M141" i="1"/>
  <c r="H142" i="1"/>
  <c r="I142" i="1"/>
  <c r="J142" i="1"/>
  <c r="K142" i="1"/>
  <c r="L142" i="1"/>
  <c r="M142" i="1"/>
  <c r="H143" i="1"/>
  <c r="I143" i="1"/>
  <c r="J143" i="1"/>
  <c r="K143" i="1"/>
  <c r="L143" i="1"/>
  <c r="M143" i="1"/>
  <c r="H144" i="1"/>
  <c r="I144" i="1"/>
  <c r="J144" i="1"/>
  <c r="K144" i="1"/>
  <c r="L144" i="1"/>
  <c r="M144" i="1"/>
  <c r="H145" i="1"/>
  <c r="I145" i="1"/>
  <c r="J145" i="1"/>
  <c r="K145" i="1"/>
  <c r="L145" i="1"/>
  <c r="M145" i="1"/>
  <c r="H146" i="1"/>
  <c r="I146" i="1"/>
  <c r="J146" i="1"/>
  <c r="K146" i="1"/>
  <c r="L146" i="1"/>
  <c r="M146" i="1"/>
  <c r="H147" i="1"/>
  <c r="I147" i="1"/>
  <c r="J147" i="1"/>
  <c r="K147" i="1"/>
  <c r="L147" i="1"/>
  <c r="M147" i="1"/>
  <c r="H148" i="1"/>
  <c r="I148" i="1"/>
  <c r="J148" i="1"/>
  <c r="K148" i="1"/>
  <c r="L148" i="1"/>
  <c r="M148" i="1"/>
  <c r="H149" i="1"/>
  <c r="I149" i="1"/>
  <c r="J149" i="1"/>
  <c r="K149" i="1"/>
  <c r="L149" i="1"/>
  <c r="M149" i="1"/>
  <c r="H150" i="1"/>
  <c r="I150" i="1"/>
  <c r="J150" i="1"/>
  <c r="K150" i="1"/>
  <c r="L150" i="1"/>
  <c r="M150" i="1"/>
  <c r="H151" i="1"/>
  <c r="I151" i="1"/>
  <c r="J151" i="1"/>
  <c r="K151" i="1"/>
  <c r="L151" i="1"/>
  <c r="M151" i="1"/>
  <c r="H152" i="1"/>
  <c r="I152" i="1"/>
  <c r="J152" i="1"/>
  <c r="K152" i="1"/>
  <c r="L152" i="1"/>
  <c r="M152" i="1"/>
  <c r="H153" i="1"/>
  <c r="I153" i="1"/>
  <c r="J153" i="1"/>
  <c r="K153" i="1"/>
  <c r="L153" i="1"/>
  <c r="M153" i="1"/>
  <c r="H154" i="1"/>
  <c r="I154" i="1"/>
  <c r="J154" i="1"/>
  <c r="K154" i="1"/>
  <c r="L154" i="1"/>
  <c r="M154" i="1"/>
  <c r="H155" i="1"/>
  <c r="I155" i="1"/>
  <c r="J155" i="1"/>
  <c r="K155" i="1"/>
  <c r="L155" i="1"/>
  <c r="M155" i="1"/>
  <c r="H156" i="1"/>
  <c r="I156" i="1"/>
  <c r="J156" i="1"/>
  <c r="K156" i="1"/>
  <c r="L156" i="1"/>
  <c r="M156" i="1"/>
  <c r="H157" i="1"/>
  <c r="I157" i="1"/>
  <c r="J157" i="1"/>
  <c r="K157" i="1"/>
  <c r="L157" i="1"/>
  <c r="M157" i="1"/>
  <c r="H158" i="1"/>
  <c r="I158" i="1"/>
  <c r="J158" i="1"/>
  <c r="K158" i="1"/>
  <c r="L158" i="1"/>
  <c r="M158" i="1"/>
  <c r="H159" i="1"/>
  <c r="I159" i="1"/>
  <c r="J159" i="1"/>
  <c r="K159" i="1"/>
  <c r="L159" i="1"/>
  <c r="M159" i="1"/>
  <c r="H160" i="1"/>
  <c r="I160" i="1"/>
  <c r="J160" i="1"/>
  <c r="K160" i="1"/>
  <c r="L160" i="1"/>
  <c r="M160" i="1"/>
  <c r="H161" i="1"/>
  <c r="I161" i="1"/>
  <c r="J161" i="1"/>
  <c r="K161" i="1"/>
  <c r="L161" i="1"/>
  <c r="M161" i="1"/>
  <c r="H162" i="1"/>
  <c r="I162" i="1"/>
  <c r="J162" i="1"/>
  <c r="K162" i="1"/>
  <c r="L162" i="1"/>
  <c r="M162" i="1"/>
  <c r="H163" i="1"/>
  <c r="I163" i="1"/>
  <c r="J163" i="1"/>
  <c r="K163" i="1"/>
  <c r="L163" i="1"/>
  <c r="M163" i="1"/>
  <c r="H164" i="1"/>
  <c r="I164" i="1"/>
  <c r="J164" i="1"/>
  <c r="K164" i="1"/>
  <c r="L164" i="1"/>
  <c r="M164" i="1"/>
  <c r="H165" i="1"/>
  <c r="I165" i="1"/>
  <c r="J165" i="1"/>
  <c r="K165" i="1"/>
  <c r="L165" i="1"/>
  <c r="M165" i="1"/>
  <c r="H166" i="1"/>
  <c r="I166" i="1"/>
  <c r="J166" i="1"/>
  <c r="K166" i="1"/>
  <c r="L166" i="1"/>
  <c r="M166" i="1"/>
  <c r="H167" i="1"/>
  <c r="I167" i="1"/>
  <c r="J167" i="1"/>
  <c r="K167" i="1"/>
  <c r="L167" i="1"/>
  <c r="M167" i="1"/>
  <c r="H168" i="1"/>
  <c r="I168" i="1"/>
  <c r="J168" i="1"/>
  <c r="K168" i="1"/>
  <c r="L168" i="1"/>
  <c r="M168" i="1"/>
  <c r="H169" i="1"/>
  <c r="I169" i="1"/>
  <c r="J169" i="1"/>
  <c r="K169" i="1"/>
  <c r="L169" i="1"/>
  <c r="M169" i="1"/>
  <c r="H170" i="1"/>
  <c r="I170" i="1"/>
  <c r="J170" i="1"/>
  <c r="K170" i="1"/>
  <c r="L170" i="1"/>
  <c r="M170" i="1"/>
  <c r="H171" i="1"/>
  <c r="I171" i="1"/>
  <c r="J171" i="1"/>
  <c r="K171" i="1"/>
  <c r="L171" i="1"/>
  <c r="M171" i="1"/>
  <c r="H172" i="1"/>
  <c r="I172" i="1"/>
  <c r="J172" i="1"/>
  <c r="K172" i="1"/>
  <c r="L172" i="1"/>
  <c r="M172" i="1"/>
  <c r="H173" i="1"/>
  <c r="I173" i="1"/>
  <c r="J173" i="1"/>
  <c r="K173" i="1"/>
  <c r="L173" i="1"/>
  <c r="M173" i="1"/>
  <c r="H174" i="1"/>
  <c r="I174" i="1"/>
  <c r="J174" i="1"/>
  <c r="K174" i="1"/>
  <c r="L174" i="1"/>
  <c r="M174" i="1"/>
  <c r="H175" i="1"/>
  <c r="I175" i="1"/>
  <c r="J175" i="1"/>
  <c r="K175" i="1"/>
  <c r="L175" i="1"/>
  <c r="M175" i="1"/>
  <c r="H176" i="1"/>
  <c r="I176" i="1"/>
  <c r="J176" i="1"/>
  <c r="K176" i="1"/>
  <c r="L176" i="1"/>
  <c r="M176" i="1"/>
  <c r="H177" i="1"/>
  <c r="I177" i="1"/>
  <c r="J177" i="1"/>
  <c r="K177" i="1"/>
  <c r="L177" i="1"/>
  <c r="M177" i="1"/>
  <c r="H178" i="1"/>
  <c r="I178" i="1"/>
  <c r="J178" i="1"/>
  <c r="K178" i="1"/>
  <c r="L178" i="1"/>
  <c r="M178" i="1"/>
  <c r="H179" i="1"/>
  <c r="I179" i="1"/>
  <c r="J179" i="1"/>
  <c r="K179" i="1"/>
  <c r="L179" i="1"/>
  <c r="M179" i="1"/>
  <c r="H180" i="1"/>
  <c r="I180" i="1"/>
  <c r="J180" i="1"/>
  <c r="K180" i="1"/>
  <c r="L180" i="1"/>
  <c r="M180" i="1"/>
  <c r="H181" i="1"/>
  <c r="I181" i="1"/>
  <c r="J181" i="1"/>
  <c r="K181" i="1"/>
  <c r="L181" i="1"/>
  <c r="M181" i="1"/>
  <c r="H182" i="1"/>
  <c r="I182" i="1"/>
  <c r="J182" i="1"/>
  <c r="K182" i="1"/>
  <c r="L182" i="1"/>
  <c r="M182" i="1"/>
  <c r="H183" i="1"/>
  <c r="I183" i="1"/>
  <c r="J183" i="1"/>
  <c r="K183" i="1"/>
  <c r="L183" i="1"/>
  <c r="M183" i="1"/>
  <c r="H184" i="1"/>
  <c r="I184" i="1"/>
  <c r="J184" i="1"/>
  <c r="K184" i="1"/>
  <c r="L184" i="1"/>
  <c r="M184" i="1"/>
  <c r="H185" i="1"/>
  <c r="I185" i="1"/>
  <c r="J185" i="1"/>
  <c r="K185" i="1"/>
  <c r="L185" i="1"/>
  <c r="M185" i="1"/>
  <c r="H186" i="1"/>
  <c r="I186" i="1"/>
  <c r="J186" i="1"/>
  <c r="K186" i="1"/>
  <c r="L186" i="1"/>
  <c r="M186" i="1"/>
  <c r="H187" i="1"/>
  <c r="I187" i="1"/>
  <c r="J187" i="1"/>
  <c r="K187" i="1"/>
  <c r="L187" i="1"/>
  <c r="M187" i="1"/>
  <c r="H188" i="1"/>
  <c r="I188" i="1"/>
  <c r="J188" i="1"/>
  <c r="K188" i="1"/>
  <c r="L188" i="1"/>
  <c r="M188" i="1"/>
  <c r="H189" i="1"/>
  <c r="I189" i="1"/>
  <c r="J189" i="1"/>
  <c r="K189" i="1"/>
  <c r="L189" i="1"/>
  <c r="M189" i="1"/>
  <c r="H190" i="1"/>
  <c r="I190" i="1"/>
  <c r="J190" i="1"/>
  <c r="K190" i="1"/>
  <c r="L190" i="1"/>
  <c r="M190" i="1"/>
  <c r="H191" i="1"/>
  <c r="I191" i="1"/>
  <c r="J191" i="1"/>
  <c r="K191" i="1"/>
  <c r="L191" i="1"/>
  <c r="M191" i="1"/>
  <c r="H192" i="1"/>
  <c r="I192" i="1"/>
  <c r="J192" i="1"/>
  <c r="K192" i="1"/>
  <c r="L192" i="1"/>
  <c r="M192" i="1"/>
  <c r="H193" i="1"/>
  <c r="I193" i="1"/>
  <c r="J193" i="1"/>
  <c r="K193" i="1"/>
  <c r="L193" i="1"/>
  <c r="M193" i="1"/>
  <c r="H194" i="1"/>
  <c r="I194" i="1"/>
  <c r="J194" i="1"/>
  <c r="K194" i="1"/>
  <c r="L194" i="1"/>
  <c r="M194" i="1"/>
  <c r="H195" i="1"/>
  <c r="I195" i="1"/>
  <c r="J195" i="1"/>
  <c r="K195" i="1"/>
  <c r="L195" i="1"/>
  <c r="M195" i="1"/>
  <c r="H196" i="1"/>
  <c r="I196" i="1"/>
  <c r="J196" i="1"/>
  <c r="K196" i="1"/>
  <c r="L196" i="1"/>
  <c r="M196" i="1"/>
  <c r="H197" i="1"/>
  <c r="I197" i="1"/>
  <c r="J197" i="1"/>
  <c r="K197" i="1"/>
  <c r="L197" i="1"/>
  <c r="M197" i="1"/>
  <c r="H198" i="1"/>
  <c r="I198" i="1"/>
  <c r="J198" i="1"/>
  <c r="K198" i="1"/>
  <c r="L198" i="1"/>
  <c r="M198" i="1"/>
  <c r="H199" i="1"/>
  <c r="I199" i="1"/>
  <c r="J199" i="1"/>
  <c r="K199" i="1"/>
  <c r="L199" i="1"/>
  <c r="M199" i="1"/>
  <c r="H200" i="1"/>
  <c r="I200" i="1"/>
  <c r="J200" i="1"/>
  <c r="K200" i="1"/>
  <c r="L200" i="1"/>
  <c r="M200" i="1"/>
  <c r="H201" i="1"/>
  <c r="I201" i="1"/>
  <c r="J201" i="1"/>
  <c r="K201" i="1"/>
  <c r="L201" i="1"/>
  <c r="M201" i="1"/>
  <c r="H202" i="1"/>
  <c r="I202" i="1"/>
  <c r="J202" i="1"/>
  <c r="K202" i="1"/>
  <c r="L202" i="1"/>
  <c r="M202" i="1"/>
  <c r="H203" i="1"/>
  <c r="I203" i="1"/>
  <c r="J203" i="1"/>
  <c r="K203" i="1"/>
  <c r="L203" i="1"/>
  <c r="M203" i="1"/>
  <c r="H204" i="1"/>
  <c r="I204" i="1"/>
  <c r="J204" i="1"/>
  <c r="K204" i="1"/>
  <c r="L204" i="1"/>
  <c r="M204" i="1"/>
  <c r="H205" i="1"/>
  <c r="I205" i="1"/>
  <c r="J205" i="1"/>
  <c r="K205" i="1"/>
  <c r="L205" i="1"/>
  <c r="M205" i="1"/>
  <c r="H206" i="1"/>
  <c r="I206" i="1"/>
  <c r="J206" i="1"/>
  <c r="K206" i="1"/>
  <c r="L206" i="1"/>
  <c r="M206" i="1"/>
  <c r="H207" i="1"/>
  <c r="I207" i="1"/>
  <c r="J207" i="1"/>
  <c r="K207" i="1"/>
  <c r="L207" i="1"/>
  <c r="M207" i="1"/>
  <c r="H208" i="1"/>
  <c r="I208" i="1"/>
  <c r="J208" i="1"/>
  <c r="K208" i="1"/>
  <c r="L208" i="1"/>
  <c r="M208" i="1"/>
  <c r="H209" i="1"/>
  <c r="I209" i="1"/>
  <c r="J209" i="1"/>
  <c r="K209" i="1"/>
  <c r="L209" i="1"/>
  <c r="M209" i="1"/>
  <c r="H210" i="1"/>
  <c r="I210" i="1"/>
  <c r="J210" i="1"/>
  <c r="K210" i="1"/>
  <c r="L210" i="1"/>
  <c r="M210" i="1"/>
  <c r="H211" i="1"/>
  <c r="I211" i="1"/>
  <c r="J211" i="1"/>
  <c r="K211" i="1"/>
  <c r="L211" i="1"/>
  <c r="M211" i="1"/>
  <c r="H212" i="1"/>
  <c r="I212" i="1"/>
  <c r="J212" i="1"/>
  <c r="K212" i="1"/>
  <c r="L212" i="1"/>
  <c r="M212" i="1"/>
  <c r="H213" i="1"/>
  <c r="I213" i="1"/>
  <c r="J213" i="1"/>
  <c r="K213" i="1"/>
  <c r="L213" i="1"/>
  <c r="M213" i="1"/>
  <c r="H214" i="1"/>
  <c r="I214" i="1"/>
  <c r="J214" i="1"/>
  <c r="K214" i="1"/>
  <c r="L214" i="1"/>
  <c r="M214" i="1"/>
  <c r="M245" i="1" s="1"/>
  <c r="M246" i="1" s="1"/>
  <c r="H215" i="1"/>
  <c r="I215" i="1"/>
  <c r="J215" i="1"/>
  <c r="K215" i="1"/>
  <c r="L215" i="1"/>
  <c r="M215" i="1"/>
  <c r="H216" i="1"/>
  <c r="I216" i="1"/>
  <c r="J216" i="1"/>
  <c r="K216" i="1"/>
  <c r="L216" i="1"/>
  <c r="M216" i="1"/>
  <c r="H217" i="1"/>
  <c r="I217" i="1"/>
  <c r="J217" i="1"/>
  <c r="K217" i="1"/>
  <c r="L217" i="1"/>
  <c r="M217" i="1"/>
  <c r="H218" i="1"/>
  <c r="I218" i="1"/>
  <c r="J218" i="1"/>
  <c r="K218" i="1"/>
  <c r="L218" i="1"/>
  <c r="M218" i="1"/>
  <c r="H219" i="1"/>
  <c r="I219" i="1"/>
  <c r="J219" i="1"/>
  <c r="K219" i="1"/>
  <c r="L219" i="1"/>
  <c r="M219" i="1"/>
  <c r="H220" i="1"/>
  <c r="I220" i="1"/>
  <c r="J220" i="1"/>
  <c r="K220" i="1"/>
  <c r="L220" i="1"/>
  <c r="M220" i="1"/>
  <c r="H221" i="1"/>
  <c r="I221" i="1"/>
  <c r="J221" i="1"/>
  <c r="K221" i="1"/>
  <c r="L221" i="1"/>
  <c r="M221" i="1"/>
  <c r="H222" i="1"/>
  <c r="I222" i="1"/>
  <c r="J222" i="1"/>
  <c r="K222" i="1"/>
  <c r="L222" i="1"/>
  <c r="M222" i="1"/>
  <c r="H223" i="1"/>
  <c r="I223" i="1"/>
  <c r="J223" i="1"/>
  <c r="K223" i="1"/>
  <c r="L223" i="1"/>
  <c r="M223" i="1"/>
  <c r="H224" i="1"/>
  <c r="I224" i="1"/>
  <c r="J224" i="1"/>
  <c r="K224" i="1"/>
  <c r="L224" i="1"/>
  <c r="M224" i="1"/>
  <c r="H225" i="1"/>
  <c r="I225" i="1"/>
  <c r="J225" i="1"/>
  <c r="K225" i="1"/>
  <c r="L225" i="1"/>
  <c r="M225" i="1"/>
  <c r="H226" i="1"/>
  <c r="I226" i="1"/>
  <c r="J226" i="1"/>
  <c r="K226" i="1"/>
  <c r="L226" i="1"/>
  <c r="M226" i="1"/>
  <c r="H227" i="1"/>
  <c r="I227" i="1"/>
  <c r="J227" i="1"/>
  <c r="K227" i="1"/>
  <c r="L227" i="1"/>
  <c r="M227" i="1"/>
  <c r="H228" i="1"/>
  <c r="I228" i="1"/>
  <c r="J228" i="1"/>
  <c r="K228" i="1"/>
  <c r="L228" i="1"/>
  <c r="M228" i="1"/>
  <c r="H229" i="1"/>
  <c r="I229" i="1"/>
  <c r="J229" i="1"/>
  <c r="K229" i="1"/>
  <c r="L229" i="1"/>
  <c r="M229" i="1"/>
  <c r="H230" i="1"/>
  <c r="I230" i="1"/>
  <c r="J230" i="1"/>
  <c r="K230" i="1"/>
  <c r="L230" i="1"/>
  <c r="M230" i="1"/>
  <c r="H231" i="1"/>
  <c r="I231" i="1"/>
  <c r="J231" i="1"/>
  <c r="K231" i="1"/>
  <c r="L231" i="1"/>
  <c r="M231" i="1"/>
  <c r="H232" i="1"/>
  <c r="I232" i="1"/>
  <c r="J232" i="1"/>
  <c r="K232" i="1"/>
  <c r="L232" i="1"/>
  <c r="M232" i="1"/>
  <c r="H233" i="1"/>
  <c r="I233" i="1"/>
  <c r="J233" i="1"/>
  <c r="K233" i="1"/>
  <c r="L233" i="1"/>
  <c r="M233" i="1"/>
  <c r="H234" i="1"/>
  <c r="I234" i="1"/>
  <c r="J234" i="1"/>
  <c r="K234" i="1"/>
  <c r="L234" i="1"/>
  <c r="M234" i="1"/>
  <c r="H235" i="1"/>
  <c r="I235" i="1"/>
  <c r="J235" i="1"/>
  <c r="K235" i="1"/>
  <c r="L235" i="1"/>
  <c r="M235" i="1"/>
  <c r="H236" i="1"/>
  <c r="I236" i="1"/>
  <c r="J236" i="1"/>
  <c r="K236" i="1"/>
  <c r="L236" i="1"/>
  <c r="M236" i="1"/>
  <c r="H237" i="1"/>
  <c r="I237" i="1"/>
  <c r="J237" i="1"/>
  <c r="K237" i="1"/>
  <c r="L237" i="1"/>
  <c r="M237" i="1"/>
  <c r="H238" i="1"/>
  <c r="I238" i="1"/>
  <c r="J238" i="1"/>
  <c r="K238" i="1"/>
  <c r="L238" i="1"/>
  <c r="M238" i="1"/>
  <c r="H239" i="1"/>
  <c r="I239" i="1"/>
  <c r="J239" i="1"/>
  <c r="K239" i="1"/>
  <c r="L239" i="1"/>
  <c r="M239" i="1"/>
  <c r="H240" i="1"/>
  <c r="I240" i="1"/>
  <c r="J240" i="1"/>
  <c r="K240" i="1"/>
  <c r="L240" i="1"/>
  <c r="M240" i="1"/>
  <c r="H241" i="1"/>
  <c r="I241" i="1"/>
  <c r="J241" i="1"/>
  <c r="K241" i="1"/>
  <c r="L241" i="1"/>
  <c r="M241" i="1"/>
  <c r="H242" i="1"/>
  <c r="I242" i="1"/>
  <c r="J242" i="1"/>
  <c r="K242" i="1"/>
  <c r="L242" i="1"/>
  <c r="M242" i="1"/>
  <c r="H243" i="1"/>
  <c r="I243" i="1"/>
  <c r="J243" i="1"/>
  <c r="K243" i="1"/>
  <c r="L243" i="1"/>
  <c r="M243" i="1"/>
  <c r="H244" i="1"/>
  <c r="I244" i="1"/>
  <c r="J244" i="1"/>
  <c r="K244" i="1"/>
  <c r="L244" i="1"/>
  <c r="M244" i="1"/>
  <c r="I3" i="1"/>
  <c r="C250" i="1" s="1"/>
  <c r="F259" i="1" s="1"/>
  <c r="J3" i="1"/>
  <c r="K3" i="1"/>
  <c r="L3" i="1"/>
  <c r="M3" i="1"/>
  <c r="H3" i="1"/>
  <c r="H245" i="1" s="1"/>
  <c r="H246" i="1" s="1"/>
  <c r="F253" i="1" l="1"/>
  <c r="I262" i="1" s="1"/>
  <c r="E252" i="1"/>
  <c r="H261" i="1" s="1"/>
  <c r="D251" i="1"/>
  <c r="G260" i="1" s="1"/>
  <c r="L245" i="1"/>
  <c r="L246" i="1" s="1"/>
  <c r="K245" i="1"/>
  <c r="K246" i="1" s="1"/>
  <c r="B249" i="1"/>
  <c r="E258" i="1" s="1"/>
  <c r="J245" i="1"/>
  <c r="J246" i="1" s="1"/>
  <c r="G254" i="1"/>
  <c r="J263" i="1" s="1"/>
  <c r="I245" i="1"/>
  <c r="I246" i="1" s="1"/>
  <c r="D268" i="1" s="1"/>
  <c r="D266" i="1" l="1"/>
  <c r="D267" i="1" s="1"/>
  <c r="D269" i="1" s="1"/>
</calcChain>
</file>

<file path=xl/sharedStrings.xml><?xml version="1.0" encoding="utf-8"?>
<sst xmlns="http://schemas.openxmlformats.org/spreadsheetml/2006/main" count="356" uniqueCount="288">
  <si>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</si>
  <si>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</si>
  <si>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</si>
  <si>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</si>
  <si>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</si>
  <si>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</si>
  <si>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</si>
  <si>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</si>
  <si>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</si>
  <si>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</si>
  <si>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</si>
  <si>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</si>
  <si>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</si>
  <si>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</si>
  <si>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</si>
  <si>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</si>
  <si>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</si>
  <si>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</si>
  <si>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</si>
  <si>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</si>
  <si>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</si>
  <si>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</si>
  <si>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</si>
  <si>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</si>
  <si>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</si>
  <si>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</si>
  <si>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</si>
  <si>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</si>
  <si>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</si>
  <si>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</si>
  <si>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</si>
  <si>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</si>
  <si>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</si>
  <si>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</si>
  <si>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</si>
  <si>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2022-03-01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</si>
  <si>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</si>
  <si>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</si>
  <si>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</si>
  <si>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</si>
  <si>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</si>
  <si>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</si>
  <si>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</si>
  <si>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</si>
  <si>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</si>
  <si>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</si>
  <si>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</si>
  <si>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</si>
  <si>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</si>
  <si>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</si>
  <si>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</si>
  <si>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</si>
  <si>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</si>
  <si>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</si>
  <si>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</si>
  <si>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</si>
  <si>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</si>
  <si>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</si>
  <si>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2022-04-01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</si>
  <si>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</si>
  <si>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</si>
  <si>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</si>
  <si>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</si>
  <si>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</si>
  <si>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</si>
  <si>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</si>
  <si>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</si>
  <si>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</si>
  <si>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</si>
  <si>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</si>
  <si>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</si>
  <si>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</si>
  <si>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</si>
  <si>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</si>
  <si>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</si>
  <si>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</si>
  <si>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</si>
  <si>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</si>
  <si>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</si>
  <si>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</si>
  <si>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</si>
  <si>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</si>
  <si>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</si>
  <si>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</si>
  <si>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</si>
  <si>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</si>
  <si>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</si>
  <si>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</si>
  <si>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</si>
  <si>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</si>
  <si>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</si>
  <si>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</si>
  <si>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</si>
  <si>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</si>
  <si>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</si>
  <si>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</si>
  <si>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2022-06-01</t>
  </si>
  <si>
    <t>2022-06-02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</si>
  <si>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</si>
  <si>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</si>
  <si>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</si>
  <si>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</si>
  <si>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</si>
  <si>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</si>
  <si>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</si>
  <si>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</si>
  <si>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</si>
  <si>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</si>
  <si>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</si>
  <si>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</si>
  <si>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</si>
  <si>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</si>
  <si>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</si>
  <si>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</si>
  <si>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</si>
  <si>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</si>
  <si>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</si>
  <si>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2022-07-01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</si>
  <si>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</si>
  <si>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</si>
  <si>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</si>
  <si>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</si>
  <si>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</si>
  <si>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</si>
  <si>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</si>
  <si>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</si>
  <si>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</si>
  <si>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</si>
  <si>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</si>
  <si>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</si>
  <si>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</si>
  <si>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</si>
  <si>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</si>
  <si>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</si>
  <si>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</si>
  <si>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</si>
  <si>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</si>
  <si>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</si>
  <si>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2022-08-01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</si>
  <si>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</si>
  <si>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</si>
  <si>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</si>
  <si>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</si>
  <si>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</si>
  <si>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</si>
  <si>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</si>
  <si>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</si>
  <si>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</si>
  <si>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</si>
  <si>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</si>
  <si>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</si>
  <si>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</si>
  <si>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</si>
  <si>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</si>
  <si>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</si>
  <si>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</si>
  <si>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</si>
  <si>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</si>
  <si>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</si>
  <si>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</si>
  <si>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</si>
  <si>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2022-09-01</t>
  </si>
  <si>
    <t>2022-09-02</t>
  </si>
  <si>
    <t>2022-09-05</t>
  </si>
  <si>
    <t>2022-09-06</t>
  </si>
  <si>
    <t>2022-09-07</t>
  </si>
  <si>
    <t>2022-09-08</t>
  </si>
  <si>
    <t>2022-09-09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</si>
  <si>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</si>
  <si>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</si>
  <si>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</si>
  <si>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</si>
  <si>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</si>
  <si>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</si>
  <si>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</si>
  <si>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</si>
  <si>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</si>
  <si>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</si>
  <si>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</si>
  <si>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</si>
  <si>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</si>
  <si>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</si>
  <si>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</si>
  <si>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</si>
  <si>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</si>
  <si>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</si>
  <si>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</si>
  <si>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</si>
  <si>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</si>
  <si>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</si>
  <si>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</si>
  <si>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</si>
  <si>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</si>
  <si>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</si>
  <si>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</si>
  <si>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</si>
  <si>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</si>
  <si>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</si>
  <si>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</si>
  <si>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</si>
  <si>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</si>
  <si>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</si>
  <si>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</si>
  <si>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</si>
  <si>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</si>
  <si>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</si>
  <si>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</si>
  <si>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</si>
  <si>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</si>
  <si>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</si>
  <si>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</si>
  <si>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</si>
  <si>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</si>
  <si>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</si>
  <si>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</si>
  <si>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</si>
  <si>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</si>
  <si>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</si>
  <si>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</si>
  <si>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</si>
  <si>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</si>
  <si>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</si>
  <si>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</si>
  <si>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</si>
  <si>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</si>
  <si>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</si>
  <si>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</si>
  <si>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</si>
  <si>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</si>
  <si>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</si>
  <si>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</si>
  <si>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</si>
  <si>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</si>
  <si>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</si>
  <si>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</si>
  <si>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</si>
  <si>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</si>
  <si>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</si>
  <si>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</si>
  <si>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</si>
  <si>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</si>
  <si>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</si>
  <si>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华特达因</t>
  </si>
  <si>
    <t>梅花生物</t>
  </si>
  <si>
    <t>焦点科技</t>
  </si>
  <si>
    <t>华旺科技</t>
  </si>
  <si>
    <t>东方电缆</t>
  </si>
  <si>
    <t>岱勒新材</t>
  </si>
  <si>
    <t>日收盘价（元）</t>
    <phoneticPr fontId="2" type="noConversion"/>
  </si>
  <si>
    <t>日期</t>
    <phoneticPr fontId="2" type="noConversion"/>
  </si>
  <si>
    <t>日收益率（%）</t>
    <phoneticPr fontId="2" type="noConversion"/>
  </si>
  <si>
    <t>日平均收益率（%)</t>
    <phoneticPr fontId="2" type="noConversion"/>
  </si>
  <si>
    <t>年预期收益率（%）</t>
    <phoneticPr fontId="2" type="noConversion"/>
  </si>
  <si>
    <t>日收益协方差矩阵</t>
    <phoneticPr fontId="2" type="noConversion"/>
  </si>
  <si>
    <t>年收益协方差矩阵</t>
    <phoneticPr fontId="2" type="noConversion"/>
  </si>
  <si>
    <t>权重</t>
    <phoneticPr fontId="2" type="noConversion"/>
  </si>
  <si>
    <t>权重之和</t>
    <phoneticPr fontId="2" type="noConversion"/>
  </si>
  <si>
    <t>组合年预期收益</t>
    <phoneticPr fontId="2" type="noConversion"/>
  </si>
  <si>
    <t>组合年收益标准差</t>
    <phoneticPr fontId="2" type="noConversion"/>
  </si>
  <si>
    <t>组合年收益方差</t>
    <phoneticPr fontId="2" type="noConversion"/>
  </si>
  <si>
    <t>边界协方差矩阵</t>
    <phoneticPr fontId="2" type="noConversion"/>
  </si>
  <si>
    <t>夏普比</t>
    <phoneticPr fontId="2" type="noConversion"/>
  </si>
  <si>
    <t>年无风险收益假设为2%</t>
    <phoneticPr fontId="2" type="noConversion"/>
  </si>
  <si>
    <t>序号</t>
    <phoneticPr fontId="2" type="noConversion"/>
  </si>
  <si>
    <t>全局最小方差组合</t>
    <phoneticPr fontId="2" type="noConversion"/>
  </si>
  <si>
    <t>有效边界上的点</t>
    <phoneticPr fontId="2" type="noConversion"/>
  </si>
  <si>
    <t>最优风险资产组合</t>
    <phoneticPr fontId="2" type="noConversion"/>
  </si>
  <si>
    <t>最小化组合方差(D266),变量为6个权重，约束条件为权重之和=1</t>
    <phoneticPr fontId="2" type="noConversion"/>
  </si>
  <si>
    <t>最大化夏普比（D269）,变量为6个权重，约束条件为权重之和=1</t>
    <phoneticPr fontId="2" type="noConversion"/>
  </si>
  <si>
    <t>最大化组合预期收益(D268),变量为6个权重，约束条件为权重之和=1，且组合收益标准差（D267)=30%</t>
    <phoneticPr fontId="2" type="noConversion"/>
  </si>
  <si>
    <t>最大化组合预期收益(D268),变量为6个权重，约束条件为权重之和=1，且组合收益标准差（D267)=32%</t>
    <phoneticPr fontId="2" type="noConversion"/>
  </si>
  <si>
    <t>最大化组合预期收益(D268),变量为6个权重，约束条件为权重之和=1，且组合收益标准差（D267)=34%</t>
    <phoneticPr fontId="2" type="noConversion"/>
  </si>
  <si>
    <t>最大化组合预期收益(D268),变量为6个权重，约束条件为权重之和=1，且组合收益标准差（D267)=36%</t>
    <phoneticPr fontId="2" type="noConversion"/>
  </si>
  <si>
    <t>最大化组合预期收益(D268),变量为6个权重，约束条件为权重之和=1，且组合收益标准差（D267)=38%</t>
    <phoneticPr fontId="2" type="noConversion"/>
  </si>
  <si>
    <t>最大化组合预期收益(D268),变量为6个权重，约束条件为权重之和=1，且组合收益标准差（D267)=42%</t>
    <phoneticPr fontId="2" type="noConversion"/>
  </si>
  <si>
    <t>最大化组合预期收益(D268),变量为6个权重，约束条件为权重之和=1，且组合收益标准差（D267)=44%</t>
    <phoneticPr fontId="2" type="noConversion"/>
  </si>
  <si>
    <t>最大化组合预期收益(D268),变量为6个权重，约束条件为权重之和=1，且组合收益标准差（D267)=46%</t>
    <phoneticPr fontId="2" type="noConversion"/>
  </si>
  <si>
    <t>最大化组合预期收益(D268),变量为6个权重，约束条件为权重之和=1，且组合收益标准差（D267)=48%</t>
    <phoneticPr fontId="2" type="noConversion"/>
  </si>
  <si>
    <t>最大化组合预期收益(D268),变量为6个权重，约束条件为权重之和=1，且组合收益标准差（D267)=50%</t>
    <phoneticPr fontId="2" type="noConversion"/>
  </si>
  <si>
    <t>不可做空</t>
    <phoneticPr fontId="2" type="noConversion"/>
  </si>
  <si>
    <t>资本配置线</t>
    <phoneticPr fontId="2" type="noConversion"/>
  </si>
  <si>
    <t>y</t>
    <phoneticPr fontId="2" type="noConversion"/>
  </si>
  <si>
    <t>完全组合标准差</t>
    <phoneticPr fontId="2" type="noConversion"/>
  </si>
  <si>
    <t>完全组合预期收益</t>
    <phoneticPr fontId="2" type="noConversion"/>
  </si>
  <si>
    <t>允许做空</t>
    <phoneticPr fontId="2" type="noConversion"/>
  </si>
  <si>
    <t>与不允许做空相比未发生变化</t>
    <phoneticPr fontId="2" type="noConversion"/>
  </si>
  <si>
    <t>出现了做空，夏普比提高</t>
    <phoneticPr fontId="2" type="noConversion"/>
  </si>
  <si>
    <t>发生变化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</si>
</sst>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g/&quot;通&quot;&quot;用&quot;&quot;格&quot;&quot;式&quot;"/>
    <numFmt numFmtId="179" formatCode="#,##0.00_ "/>
    <numFmt numFmtId="181" formatCode="0.00_ "/>
    <numFmt numFmtId="182" formatCode="0.00_);[Red]\(0.00\)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10" fontId="0" fillId="0" borderId="1" xfId="0" applyNumberFormat="1" applyBorder="1"/>
    <xf numFmtId="0" fontId="0" fillId="0" borderId="1" xfId="0" applyBorder="1" applyAlignment="1"/>
    <xf numFmtId="10" fontId="0" fillId="0" borderId="0" xfId="0" applyNumberFormat="1"/>
    <xf numFmtId="10" fontId="0" fillId="0" borderId="1" xfId="0" applyNumberFormat="1" applyFill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0" xfId="0" applyAlignment="1">
      <alignment wrapText="1"/>
    </xf>
    <xf numFmtId="181" fontId="0" fillId="0" borderId="0" xfId="0" applyNumberFormat="1"/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182" fontId="0" fillId="0" borderId="1" xfId="0" applyNumberFormat="1" applyBorder="1"/>
    <xf numFmtId="0" fontId="5" fillId="0" borderId="0" xfId="0" applyFont="1"/>
    <xf numFmtId="9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182" fontId="0" fillId="0" borderId="0" xfId="0" applyNumberFormat="1"/>
    <xf numFmtId="0" fontId="6" fillId="0" borderId="4" xfId="0" applyFont="1" applyBorder="1" applyAlignment="1"/>
    <xf numFmtId="0" fontId="6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有效边界与资本配置线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马科维兹优化!$D$271</c:f>
              <c:strCache>
                <c:ptCount val="1"/>
                <c:pt idx="0">
                  <c:v>组合年预期收益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C00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0EE-468B-B015-9FFD2AFEF8F2}"/>
              </c:ext>
            </c:extLst>
          </c:dPt>
          <c:dLbls>
            <c:dLbl>
              <c:idx val="6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E-468B-B015-9FFD2AFEF8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马科维兹优化!$C$272:$C$283</c:f>
              <c:numCache>
                <c:formatCode>0.00%</c:formatCode>
                <c:ptCount val="12"/>
                <c:pt idx="0">
                  <c:v>0.27964471757927756</c:v>
                </c:pt>
                <c:pt idx="1">
                  <c:v>0.30000019130673083</c:v>
                </c:pt>
                <c:pt idx="2">
                  <c:v>0.32000023894701507</c:v>
                </c:pt>
                <c:pt idx="3">
                  <c:v>0.34000031339011749</c:v>
                </c:pt>
                <c:pt idx="4">
                  <c:v>0.36000031789631098</c:v>
                </c:pt>
                <c:pt idx="5">
                  <c:v>0.38000034105796976</c:v>
                </c:pt>
                <c:pt idx="6">
                  <c:v>0.39441524239089482</c:v>
                </c:pt>
                <c:pt idx="7">
                  <c:v>0.42000000081455591</c:v>
                </c:pt>
                <c:pt idx="8">
                  <c:v>0.44000038600753921</c:v>
                </c:pt>
                <c:pt idx="9">
                  <c:v>0.4600004247566028</c:v>
                </c:pt>
                <c:pt idx="10">
                  <c:v>0.48000025837159932</c:v>
                </c:pt>
                <c:pt idx="11">
                  <c:v>0.50000047788222246</c:v>
                </c:pt>
              </c:numCache>
            </c:numRef>
          </c:xVal>
          <c:yVal>
            <c:numRef>
              <c:f>马科维兹优化!$D$272:$D$283</c:f>
              <c:numCache>
                <c:formatCode>0.00%</c:formatCode>
                <c:ptCount val="12"/>
                <c:pt idx="0">
                  <c:v>0.27371286703116288</c:v>
                </c:pt>
                <c:pt idx="1">
                  <c:v>0.41214813282745932</c:v>
                </c:pt>
                <c:pt idx="2">
                  <c:v>0.46711132655180365</c:v>
                </c:pt>
                <c:pt idx="3">
                  <c:v>0.50807060944710813</c:v>
                </c:pt>
                <c:pt idx="4">
                  <c:v>0.54323505290208518</c:v>
                </c:pt>
                <c:pt idx="5">
                  <c:v>0.57507082949328681</c:v>
                </c:pt>
                <c:pt idx="6">
                  <c:v>0.59665427295253359</c:v>
                </c:pt>
                <c:pt idx="7">
                  <c:v>0.63263737196797432</c:v>
                </c:pt>
                <c:pt idx="8">
                  <c:v>0.65919090328763197</c:v>
                </c:pt>
                <c:pt idx="9">
                  <c:v>0.68437126241787016</c:v>
                </c:pt>
                <c:pt idx="10">
                  <c:v>0.70842888750729327</c:v>
                </c:pt>
                <c:pt idx="11">
                  <c:v>0.73161457586716583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EE-468B-B015-9FFD2AFEF8F2}"/>
            </c:ext>
          </c:extLst>
        </c:ser>
        <c:ser>
          <c:idx val="1"/>
          <c:order val="1"/>
          <c:tx>
            <c:v>资本配置线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马科维兹优化!$K$288:$K$301</c:f>
              <c:numCache>
                <c:formatCode>0.00%</c:formatCode>
                <c:ptCount val="14"/>
                <c:pt idx="0">
                  <c:v>0</c:v>
                </c:pt>
                <c:pt idx="1">
                  <c:v>3.9441524239089483E-2</c:v>
                </c:pt>
                <c:pt idx="2">
                  <c:v>7.8883048478178966E-2</c:v>
                </c:pt>
                <c:pt idx="3">
                  <c:v>0.11832457271726844</c:v>
                </c:pt>
                <c:pt idx="4">
                  <c:v>0.15776609695635793</c:v>
                </c:pt>
                <c:pt idx="5">
                  <c:v>0.19720762119544741</c:v>
                </c:pt>
                <c:pt idx="6">
                  <c:v>0.23664914543453688</c:v>
                </c:pt>
                <c:pt idx="7">
                  <c:v>0.27609066967362633</c:v>
                </c:pt>
                <c:pt idx="8">
                  <c:v>0.31553219391271586</c:v>
                </c:pt>
                <c:pt idx="9">
                  <c:v>0.35497371815180534</c:v>
                </c:pt>
                <c:pt idx="10">
                  <c:v>0.39441524239089482</c:v>
                </c:pt>
                <c:pt idx="11">
                  <c:v>0.43385676662998435</c:v>
                </c:pt>
                <c:pt idx="12">
                  <c:v>0.47329829086907377</c:v>
                </c:pt>
                <c:pt idx="13">
                  <c:v>0.51273981510816324</c:v>
                </c:pt>
              </c:numCache>
            </c:numRef>
          </c:xVal>
          <c:yVal>
            <c:numRef>
              <c:f>马科维兹优化!$L$288:$L$301</c:f>
              <c:numCache>
                <c:formatCode>0.00%</c:formatCode>
                <c:ptCount val="14"/>
                <c:pt idx="0">
                  <c:v>0.02</c:v>
                </c:pt>
                <c:pt idx="1">
                  <c:v>7.7665427295253359E-2</c:v>
                </c:pt>
                <c:pt idx="2">
                  <c:v>0.13533085459050673</c:v>
                </c:pt>
                <c:pt idx="3">
                  <c:v>0.19299628188576007</c:v>
                </c:pt>
                <c:pt idx="4">
                  <c:v>0.25066170918101344</c:v>
                </c:pt>
                <c:pt idx="5">
                  <c:v>0.30832713647626681</c:v>
                </c:pt>
                <c:pt idx="6">
                  <c:v>0.36599256377152017</c:v>
                </c:pt>
                <c:pt idx="7">
                  <c:v>0.42365799106677349</c:v>
                </c:pt>
                <c:pt idx="8">
                  <c:v>0.48132341836202691</c:v>
                </c:pt>
                <c:pt idx="9">
                  <c:v>0.53898884565728022</c:v>
                </c:pt>
                <c:pt idx="10">
                  <c:v>0.59665427295253359</c:v>
                </c:pt>
                <c:pt idx="11">
                  <c:v>0.65431970024778696</c:v>
                </c:pt>
                <c:pt idx="12">
                  <c:v>0.71198512754304033</c:v>
                </c:pt>
                <c:pt idx="13">
                  <c:v>0.7696505548382937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EE-468B-B015-9FFD2AFE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822880"/>
        <c:axId val="747820768"/>
      </c:scatterChart>
      <c:valAx>
        <c:axId val="74782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47820768"/>
        <c:crosses val="autoZero"/>
        <c:crossBetween val="midCat"/>
      </c:valAx>
      <c:valAx>
        <c:axId val="747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47822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马科维兹优化!$D$303:$D$304</c:f>
              <c:strCache>
                <c:ptCount val="2"/>
                <c:pt idx="1">
                  <c:v>组合年预期收益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0"/>
              <c:tx>
                <c:rich>
                  <a:bodyPr/>
                  <a:lstStyle/>
                  <a:p>
                    <a:r>
                      <a:rPr lang="en-US" altLang="zh-CN"/>
                      <a:t>48.3%,   </a:t>
                    </a:r>
                    <a:fld id="{88978B0B-6725-4BF7-BF25-5B2A400E8285}" type="YVALUE">
                      <a:rPr lang="en-US" altLang="zh-CN"/>
                      <a:pPr/>
                      <a:t>[Y 值]</a:t>
                    </a:fld>
                    <a:endParaRPr lang="en-US" altLang="zh-CN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D-4588-8499-E1B909F49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马科维兹优化!$C$305:$C$318</c:f>
              <c:numCache>
                <c:formatCode>0.00%</c:formatCode>
                <c:ptCount val="14"/>
                <c:pt idx="0">
                  <c:v>0.27964472171461652</c:v>
                </c:pt>
                <c:pt idx="1">
                  <c:v>0.300000362165524</c:v>
                </c:pt>
                <c:pt idx="2">
                  <c:v>0.32000027664020603</c:v>
                </c:pt>
                <c:pt idx="3">
                  <c:v>0.34000016744048867</c:v>
                </c:pt>
                <c:pt idx="4">
                  <c:v>0.3600003181097296</c:v>
                </c:pt>
                <c:pt idx="5">
                  <c:v>0.3800003543827688</c:v>
                </c:pt>
                <c:pt idx="6">
                  <c:v>0.40000036238355197</c:v>
                </c:pt>
                <c:pt idx="7">
                  <c:v>0.42000039999978994</c:v>
                </c:pt>
                <c:pt idx="8">
                  <c:v>0.440000414633262</c:v>
                </c:pt>
                <c:pt idx="9">
                  <c:v>0.46000022386422995</c:v>
                </c:pt>
                <c:pt idx="10">
                  <c:v>0.48304654371829059</c:v>
                </c:pt>
                <c:pt idx="11">
                  <c:v>0.50000045482317379</c:v>
                </c:pt>
                <c:pt idx="12">
                  <c:v>0.52000000006404901</c:v>
                </c:pt>
                <c:pt idx="13">
                  <c:v>0.5400001908029487</c:v>
                </c:pt>
              </c:numCache>
            </c:numRef>
          </c:xVal>
          <c:yVal>
            <c:numRef>
              <c:f>马科维兹优化!$D$305:$D$318</c:f>
              <c:numCache>
                <c:formatCode>0.00%</c:formatCode>
                <c:ptCount val="14"/>
                <c:pt idx="0">
                  <c:v>0.27371299415728678</c:v>
                </c:pt>
                <c:pt idx="1">
                  <c:v>0.4125183292984097</c:v>
                </c:pt>
                <c:pt idx="2">
                  <c:v>0.47249709676547846</c:v>
                </c:pt>
                <c:pt idx="3">
                  <c:v>0.52083567020435251</c:v>
                </c:pt>
                <c:pt idx="4">
                  <c:v>0.56342095654573277</c:v>
                </c:pt>
                <c:pt idx="5">
                  <c:v>0.60249569791702262</c:v>
                </c:pt>
                <c:pt idx="6">
                  <c:v>0.6391876736708455</c:v>
                </c:pt>
                <c:pt idx="7">
                  <c:v>0.67415245985145089</c:v>
                </c:pt>
                <c:pt idx="8">
                  <c:v>0.70780757329615129</c:v>
                </c:pt>
                <c:pt idx="9">
                  <c:v>0.74036990761931487</c:v>
                </c:pt>
                <c:pt idx="10">
                  <c:v>0.77702212704155715</c:v>
                </c:pt>
                <c:pt idx="11">
                  <c:v>0.80336873124583819</c:v>
                </c:pt>
                <c:pt idx="12">
                  <c:v>0.83388283191129342</c:v>
                </c:pt>
                <c:pt idx="13">
                  <c:v>0.86402155879470366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DD-4588-8499-E1B909F497AE}"/>
            </c:ext>
          </c:extLst>
        </c:ser>
        <c:ser>
          <c:idx val="1"/>
          <c:order val="1"/>
          <c:tx>
            <c:v>资本配置线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马科维兹优化!$J$322:$J$335</c:f>
              <c:numCache>
                <c:formatCode>0.00%</c:formatCode>
                <c:ptCount val="14"/>
                <c:pt idx="0">
                  <c:v>0</c:v>
                </c:pt>
                <c:pt idx="1">
                  <c:v>4.8304654371829063E-2</c:v>
                </c:pt>
                <c:pt idx="2">
                  <c:v>9.6609308743658126E-2</c:v>
                </c:pt>
                <c:pt idx="3">
                  <c:v>0.14491396311548718</c:v>
                </c:pt>
                <c:pt idx="4">
                  <c:v>0.19321861748731625</c:v>
                </c:pt>
                <c:pt idx="5">
                  <c:v>0.24152327185914529</c:v>
                </c:pt>
                <c:pt idx="6">
                  <c:v>0.28982792623097436</c:v>
                </c:pt>
                <c:pt idx="7">
                  <c:v>0.33813258060280338</c:v>
                </c:pt>
                <c:pt idx="8">
                  <c:v>0.3864372349746325</c:v>
                </c:pt>
                <c:pt idx="9">
                  <c:v>0.43474188934646152</c:v>
                </c:pt>
                <c:pt idx="10">
                  <c:v>0.48304654371829059</c:v>
                </c:pt>
                <c:pt idx="11">
                  <c:v>0.53135119809011966</c:v>
                </c:pt>
                <c:pt idx="12">
                  <c:v>0.57965585246194873</c:v>
                </c:pt>
                <c:pt idx="13">
                  <c:v>0.6279605068337778</c:v>
                </c:pt>
              </c:numCache>
            </c:numRef>
          </c:xVal>
          <c:yVal>
            <c:numRef>
              <c:f>马科维兹优化!$K$322:$K$335</c:f>
              <c:numCache>
                <c:formatCode>0.00%</c:formatCode>
                <c:ptCount val="14"/>
                <c:pt idx="0">
                  <c:v>0.02</c:v>
                </c:pt>
                <c:pt idx="1">
                  <c:v>9.5702212704155729E-2</c:v>
                </c:pt>
                <c:pt idx="2">
                  <c:v>0.17140442540831147</c:v>
                </c:pt>
                <c:pt idx="3">
                  <c:v>0.24710663811246714</c:v>
                </c:pt>
                <c:pt idx="4">
                  <c:v>0.32280885081662292</c:v>
                </c:pt>
                <c:pt idx="5">
                  <c:v>0.39851106352077859</c:v>
                </c:pt>
                <c:pt idx="6">
                  <c:v>0.47421327622493425</c:v>
                </c:pt>
                <c:pt idx="7">
                  <c:v>0.54991548892908992</c:v>
                </c:pt>
                <c:pt idx="8">
                  <c:v>0.62561770163324582</c:v>
                </c:pt>
                <c:pt idx="9">
                  <c:v>0.70131991433740148</c:v>
                </c:pt>
                <c:pt idx="10">
                  <c:v>0.77702212704155715</c:v>
                </c:pt>
                <c:pt idx="11">
                  <c:v>0.85272433974571293</c:v>
                </c:pt>
                <c:pt idx="12">
                  <c:v>0.92842655244986849</c:v>
                </c:pt>
                <c:pt idx="13">
                  <c:v>1.0041287651540243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DD-4588-8499-E1B909F4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629504"/>
        <c:axId val="892626336"/>
      </c:scatterChart>
      <c:valAx>
        <c:axId val="89262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92626336"/>
        <c:crosses val="autoZero"/>
        <c:crossBetween val="midCat"/>
      </c:valAx>
      <c:valAx>
        <c:axId val="89262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9262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460375</xdr:colOff>
      <xdr:row>285</xdr:row>
      <xdr:rowOff>98425</xdr:rowOff>
    </xdr:from>
    <xdr:to>
      <xdr:col>7</xdr:col>
      <xdr:colOff>492125</xdr:colOff>
      <xdr:row>300</xdr:row>
      <xdr:rowOff>174625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EC8A781-F56A-4286-5ED8-67DAB0AC8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885825</xdr:colOff>
      <xdr:row>319</xdr:row>
      <xdr:rowOff>149225</xdr:rowOff>
    </xdr:from>
    <xdr:to>
      <xdr:col>7</xdr:col>
      <xdr:colOff>28575</xdr:colOff>
      <xdr:row>335</xdr:row>
      <xdr:rowOff>47625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1C79ACB-6D4C-CEA3-01FC-5E8AB761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5"/>
  <sheetViews>
    <sheetView tabSelected="1" topLeftCell="B1" workbookViewId="0">
      <selection activeCell="H330" sqref="H330"/>
    </sheetView>
  </sheetViews>
  <sheetFormatPr defaultRowHeight="14" x14ac:dyDescent="0.25"/>
  <cols>
    <col min="1" max="1" width="16.81640625" customWidth="1"/>
    <col min="2" max="2" width="12.7265625" customWidth="1"/>
    <col min="3" max="3" width="16.90625" customWidth="1"/>
    <col min="4" max="4" width="14.90625" customWidth="1"/>
    <col min="5" max="5" width="9.7265625" customWidth="1"/>
    <col min="6" max="6" width="10.7265625" customWidth="1"/>
    <col min="7" max="8" width="12.7265625" customWidth="1"/>
    <col min="20" max="20" width="21.1796875" customWidth="1"/>
  </cols>
  <sheetData>
    <row r="1" spans="1:13" x14ac:dyDescent="0.25">
      <c r="A1" s="1"/>
      <c r="B1" s="2" t="s">
        <v>248</v>
      </c>
      <c r="C1" s="2"/>
      <c r="D1" s="2"/>
      <c r="E1" s="2"/>
      <c r="F1" s="2"/>
      <c r="G1" s="2"/>
      <c r="H1" s="2" t="s">
        <v>250</v>
      </c>
      <c r="I1" s="2"/>
      <c r="J1" s="2"/>
      <c r="K1" s="2"/>
      <c r="L1" s="2"/>
      <c r="M1" s="2"/>
    </row>
    <row r="2" spans="1:13" x14ac:dyDescent="0.25">
      <c r="A2" s="3" t="s">
        <v>249</v>
      </c>
      <c r="B2" s="4" t="s">
        <v>242</v>
      </c>
      <c r="C2" s="4" t="s">
        <v>243</v>
      </c>
      <c r="D2" s="4" t="s">
        <v>244</v>
      </c>
      <c r="E2" s="4" t="s">
        <v>245</v>
      </c>
      <c r="F2" s="4" t="s">
        <v>246</v>
      </c>
      <c r="G2" s="4" t="s">
        <v>247</v>
      </c>
      <c r="H2" s="4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</row>
    <row r="3" spans="1:13" x14ac:dyDescent="0.25">
      <c r="A3" s="3" t="s">
        <v>241</v>
      </c>
      <c r="B3" s="5">
        <v>45.5</v>
      </c>
      <c r="C3" s="5">
        <v>10.18</v>
      </c>
      <c r="D3" s="5">
        <v>18.010000000000002</v>
      </c>
      <c r="E3" s="5">
        <v>24.54</v>
      </c>
      <c r="F3" s="5">
        <v>67.83</v>
      </c>
      <c r="G3" s="5">
        <v>36.11</v>
      </c>
      <c r="H3" s="6">
        <f>LN(B3/B4)</f>
        <v>1.0827638652063393E-2</v>
      </c>
      <c r="I3" s="6">
        <f t="shared" ref="I3:M3" si="0">LN(C3/C4)</f>
        <v>-1.2689286906491916E-2</v>
      </c>
      <c r="J3" s="6">
        <f t="shared" si="0"/>
        <v>9.5476767804821269E-2</v>
      </c>
      <c r="K3" s="6">
        <f t="shared" si="0"/>
        <v>2.4479816386400372E-3</v>
      </c>
      <c r="L3" s="6">
        <f t="shared" si="0"/>
        <v>2.3569110091656451E-2</v>
      </c>
      <c r="M3" s="6">
        <f t="shared" si="0"/>
        <v>2.2403625349071261E-2</v>
      </c>
    </row>
    <row r="4" spans="1:13" x14ac:dyDescent="0.25">
      <c r="A4" s="3" t="s">
        <v>240</v>
      </c>
      <c r="B4" s="5">
        <v>45.01</v>
      </c>
      <c r="C4" s="5">
        <v>10.31</v>
      </c>
      <c r="D4" s="5">
        <v>16.37</v>
      </c>
      <c r="E4" s="5">
        <v>24.48</v>
      </c>
      <c r="F4" s="5">
        <v>66.25</v>
      </c>
      <c r="G4" s="5">
        <v>35.31</v>
      </c>
      <c r="H4" s="6">
        <f t="shared" ref="H4:H67" si="1">LN(B4/B5)</f>
        <v>3.8732052296397104E-2</v>
      </c>
      <c r="I4" s="6">
        <f t="shared" ref="I4:I67" si="2">LN(C4/C5)</f>
        <v>-9.6946202454811954E-4</v>
      </c>
      <c r="J4" s="6">
        <f t="shared" ref="J4:J67" si="3">LN(D4/D5)</f>
        <v>-4.4796979330552503E-2</v>
      </c>
      <c r="K4" s="6">
        <f t="shared" ref="K4:K67" si="4">LN(E4/E5)</f>
        <v>1.6059641017345399E-2</v>
      </c>
      <c r="L4" s="6">
        <f t="shared" ref="L4:L67" si="5">LN(F4/F5)</f>
        <v>1.6617573126848461E-3</v>
      </c>
      <c r="M4" s="6">
        <f t="shared" ref="M4:M67" si="6">LN(G4/G5)</f>
        <v>-3.3927089370854677E-3</v>
      </c>
    </row>
    <row r="5" spans="1:13" x14ac:dyDescent="0.25">
      <c r="A5" s="3" t="s">
        <v>239</v>
      </c>
      <c r="B5" s="5">
        <v>43.3</v>
      </c>
      <c r="C5" s="5">
        <v>10.32</v>
      </c>
      <c r="D5" s="5">
        <v>17.12</v>
      </c>
      <c r="E5" s="5">
        <v>24.09</v>
      </c>
      <c r="F5" s="5">
        <v>66.14</v>
      </c>
      <c r="G5" s="5">
        <v>35.43</v>
      </c>
      <c r="H5" s="6">
        <f t="shared" si="1"/>
        <v>3.2384946185102757E-3</v>
      </c>
      <c r="I5" s="6">
        <f t="shared" si="2"/>
        <v>-9.6432762718041166E-3</v>
      </c>
      <c r="J5" s="6">
        <f t="shared" si="3"/>
        <v>-4.3435399031771897E-2</v>
      </c>
      <c r="K5" s="6">
        <f t="shared" si="4"/>
        <v>2.9060794263124367E-2</v>
      </c>
      <c r="L5" s="6">
        <f t="shared" si="5"/>
        <v>0</v>
      </c>
      <c r="M5" s="6">
        <f t="shared" si="6"/>
        <v>-1.1505669229349157E-2</v>
      </c>
    </row>
    <row r="6" spans="1:13" x14ac:dyDescent="0.25">
      <c r="A6" s="3" t="s">
        <v>238</v>
      </c>
      <c r="B6" s="5">
        <v>43.16</v>
      </c>
      <c r="C6" s="5">
        <v>10.42</v>
      </c>
      <c r="D6" s="5">
        <v>17.88</v>
      </c>
      <c r="E6" s="5">
        <v>23.4</v>
      </c>
      <c r="F6" s="5">
        <v>66.14</v>
      </c>
      <c r="G6" s="5">
        <v>35.840000000000003</v>
      </c>
      <c r="H6" s="6">
        <f t="shared" si="1"/>
        <v>6.0423144559626617E-3</v>
      </c>
      <c r="I6" s="6">
        <f t="shared" si="2"/>
        <v>7.7071672449377385E-3</v>
      </c>
      <c r="J6" s="6">
        <f t="shared" si="3"/>
        <v>-1.8288123994148638E-2</v>
      </c>
      <c r="K6" s="6">
        <f t="shared" si="4"/>
        <v>4.7252884850545511E-2</v>
      </c>
      <c r="L6" s="6">
        <f t="shared" si="5"/>
        <v>2.5883978168450249E-2</v>
      </c>
      <c r="M6" s="6">
        <f t="shared" si="6"/>
        <v>7.5620021463659792E-3</v>
      </c>
    </row>
    <row r="7" spans="1:13" x14ac:dyDescent="0.25">
      <c r="A7" s="3" t="s">
        <v>237</v>
      </c>
      <c r="B7" s="5">
        <v>42.9</v>
      </c>
      <c r="C7" s="5">
        <v>10.34</v>
      </c>
      <c r="D7" s="5">
        <v>18.21</v>
      </c>
      <c r="E7" s="5">
        <v>22.32</v>
      </c>
      <c r="F7" s="5">
        <v>64.45</v>
      </c>
      <c r="G7" s="5">
        <v>35.57</v>
      </c>
      <c r="H7" s="6">
        <f t="shared" si="1"/>
        <v>1.0780512188188859E-2</v>
      </c>
      <c r="I7" s="6">
        <f t="shared" si="2"/>
        <v>-1.4402553327922776E-2</v>
      </c>
      <c r="J7" s="6">
        <f t="shared" si="3"/>
        <v>2.6712773653399999E-2</v>
      </c>
      <c r="K7" s="6">
        <f t="shared" si="4"/>
        <v>2.8170876966696439E-2</v>
      </c>
      <c r="L7" s="6">
        <f t="shared" si="5"/>
        <v>8.6658804973143835E-2</v>
      </c>
      <c r="M7" s="6">
        <f t="shared" si="6"/>
        <v>0.11644853150749776</v>
      </c>
    </row>
    <row r="8" spans="1:13" x14ac:dyDescent="0.25">
      <c r="A8" s="3" t="s">
        <v>236</v>
      </c>
      <c r="B8" s="5">
        <v>42.44</v>
      </c>
      <c r="C8" s="5">
        <v>10.49</v>
      </c>
      <c r="D8" s="5">
        <v>17.73</v>
      </c>
      <c r="E8" s="5">
        <v>21.7</v>
      </c>
      <c r="F8" s="5">
        <v>59.1</v>
      </c>
      <c r="G8" s="5">
        <v>31.66</v>
      </c>
      <c r="H8" s="6">
        <f t="shared" si="1"/>
        <v>-7.0663057939746021E-4</v>
      </c>
      <c r="I8" s="6">
        <f t="shared" si="2"/>
        <v>-6.6508558699096857E-3</v>
      </c>
      <c r="J8" s="6">
        <f t="shared" si="3"/>
        <v>3.5010749372520543E-2</v>
      </c>
      <c r="K8" s="6">
        <f t="shared" si="4"/>
        <v>-8.3086634562810929E-2</v>
      </c>
      <c r="L8" s="6">
        <f t="shared" si="5"/>
        <v>-4.5157759158424807E-2</v>
      </c>
      <c r="M8" s="6">
        <f t="shared" si="6"/>
        <v>-1.3490400668899564E-2</v>
      </c>
    </row>
    <row r="9" spans="1:13" x14ac:dyDescent="0.25">
      <c r="A9" s="3" t="s">
        <v>235</v>
      </c>
      <c r="B9" s="5">
        <v>42.47</v>
      </c>
      <c r="C9" s="5">
        <v>10.56</v>
      </c>
      <c r="D9" s="5">
        <v>17.12</v>
      </c>
      <c r="E9" s="5">
        <v>23.58</v>
      </c>
      <c r="F9" s="5">
        <v>61.83</v>
      </c>
      <c r="G9" s="5">
        <v>32.090000000000003</v>
      </c>
      <c r="H9" s="6">
        <f t="shared" si="1"/>
        <v>-2.5800385191294063E-2</v>
      </c>
      <c r="I9" s="6">
        <f t="shared" si="2"/>
        <v>-2.3398353373001456E-2</v>
      </c>
      <c r="J9" s="6">
        <f t="shared" si="3"/>
        <v>-2.594553148540979E-2</v>
      </c>
      <c r="K9" s="6">
        <f t="shared" si="4"/>
        <v>-2.843000840667935E-2</v>
      </c>
      <c r="L9" s="6">
        <f t="shared" si="5"/>
        <v>-0.10536051565782641</v>
      </c>
      <c r="M9" s="6">
        <f t="shared" si="6"/>
        <v>-5.7521908586259135E-2</v>
      </c>
    </row>
    <row r="10" spans="1:13" x14ac:dyDescent="0.25">
      <c r="A10" s="3" t="s">
        <v>234</v>
      </c>
      <c r="B10" s="5">
        <v>43.58</v>
      </c>
      <c r="C10" s="5">
        <v>10.81</v>
      </c>
      <c r="D10" s="5">
        <v>17.57</v>
      </c>
      <c r="E10" s="5">
        <v>24.26</v>
      </c>
      <c r="F10" s="5">
        <v>68.7</v>
      </c>
      <c r="G10" s="5">
        <v>33.99</v>
      </c>
      <c r="H10" s="6">
        <f t="shared" si="1"/>
        <v>-9.17431257009118E-4</v>
      </c>
      <c r="I10" s="6">
        <f t="shared" si="2"/>
        <v>4.6360769174786506E-3</v>
      </c>
      <c r="J10" s="6">
        <f t="shared" si="3"/>
        <v>-3.9067468190909511E-2</v>
      </c>
      <c r="K10" s="6">
        <f t="shared" si="4"/>
        <v>4.9586878465185833E-3</v>
      </c>
      <c r="L10" s="6">
        <f t="shared" si="5"/>
        <v>5.8241119875766323E-4</v>
      </c>
      <c r="M10" s="6">
        <f t="shared" si="6"/>
        <v>-2.211320830277648E-2</v>
      </c>
    </row>
    <row r="11" spans="1:13" x14ac:dyDescent="0.25">
      <c r="A11" s="3" t="s">
        <v>233</v>
      </c>
      <c r="B11" s="5">
        <v>43.62</v>
      </c>
      <c r="C11" s="5">
        <v>10.76</v>
      </c>
      <c r="D11" s="5">
        <v>18.27</v>
      </c>
      <c r="E11" s="5">
        <v>24.14</v>
      </c>
      <c r="F11" s="5">
        <v>68.66</v>
      </c>
      <c r="G11" s="5">
        <v>34.75</v>
      </c>
      <c r="H11" s="6">
        <f t="shared" si="1"/>
        <v>-8.9011200495170903E-3</v>
      </c>
      <c r="I11" s="6">
        <f t="shared" si="2"/>
        <v>-1.1090686694158284E-2</v>
      </c>
      <c r="J11" s="6">
        <f t="shared" si="3"/>
        <v>3.6793447881800605E-2</v>
      </c>
      <c r="K11" s="6">
        <f t="shared" si="4"/>
        <v>-1.2760000251495552E-2</v>
      </c>
      <c r="L11" s="6">
        <f t="shared" si="5"/>
        <v>2.0749769547597493E-2</v>
      </c>
      <c r="M11" s="6">
        <f t="shared" si="6"/>
        <v>5.5315001822821841E-2</v>
      </c>
    </row>
    <row r="12" spans="1:13" x14ac:dyDescent="0.25">
      <c r="A12" s="3" t="s">
        <v>232</v>
      </c>
      <c r="B12" s="5">
        <v>44.01</v>
      </c>
      <c r="C12" s="5">
        <v>10.88</v>
      </c>
      <c r="D12" s="5">
        <v>17.61</v>
      </c>
      <c r="E12" s="5">
        <v>24.45</v>
      </c>
      <c r="F12" s="5">
        <v>67.25</v>
      </c>
      <c r="G12" s="5">
        <v>32.880000000000003</v>
      </c>
      <c r="H12" s="6">
        <f t="shared" si="1"/>
        <v>-4.270161751470207E-2</v>
      </c>
      <c r="I12" s="6">
        <f t="shared" si="2"/>
        <v>3.6832454162965891E-3</v>
      </c>
      <c r="J12" s="6">
        <f t="shared" si="3"/>
        <v>2.9388458999500489E-2</v>
      </c>
      <c r="K12" s="6">
        <f t="shared" si="4"/>
        <v>1.1518021205489375E-2</v>
      </c>
      <c r="L12" s="6">
        <f t="shared" si="5"/>
        <v>3.0804187076837693E-2</v>
      </c>
      <c r="M12" s="6">
        <f t="shared" si="6"/>
        <v>-9.3840555439038947E-3</v>
      </c>
    </row>
    <row r="13" spans="1:13" x14ac:dyDescent="0.25">
      <c r="A13" s="3" t="s">
        <v>231</v>
      </c>
      <c r="B13" s="5">
        <v>45.93</v>
      </c>
      <c r="C13" s="5">
        <v>10.84</v>
      </c>
      <c r="D13" s="5">
        <v>17.100000000000001</v>
      </c>
      <c r="E13" s="5">
        <v>24.17</v>
      </c>
      <c r="F13" s="5">
        <v>65.209999999999994</v>
      </c>
      <c r="G13" s="5">
        <v>33.19</v>
      </c>
      <c r="H13" s="6">
        <f t="shared" si="1"/>
        <v>-2.3920855159798369E-3</v>
      </c>
      <c r="I13" s="6">
        <f t="shared" si="2"/>
        <v>2.7713643603831922E-3</v>
      </c>
      <c r="J13" s="6">
        <f t="shared" si="3"/>
        <v>-1.6816864857577447E-2</v>
      </c>
      <c r="K13" s="6">
        <f t="shared" si="4"/>
        <v>-5.1210543756529753E-2</v>
      </c>
      <c r="L13" s="6">
        <f t="shared" si="5"/>
        <v>1.218868750205794E-2</v>
      </c>
      <c r="M13" s="6">
        <f t="shared" si="6"/>
        <v>-5.7660447085092964E-2</v>
      </c>
    </row>
    <row r="14" spans="1:13" x14ac:dyDescent="0.25">
      <c r="A14" s="3" t="s">
        <v>230</v>
      </c>
      <c r="B14" s="5">
        <v>46.04</v>
      </c>
      <c r="C14" s="5">
        <v>10.81</v>
      </c>
      <c r="D14" s="5">
        <v>17.39</v>
      </c>
      <c r="E14" s="5">
        <v>25.44</v>
      </c>
      <c r="F14" s="5">
        <v>64.42</v>
      </c>
      <c r="G14" s="5">
        <v>35.159999999999997</v>
      </c>
      <c r="H14" s="6">
        <f t="shared" si="1"/>
        <v>2.3737378268246158E-2</v>
      </c>
      <c r="I14" s="6">
        <f t="shared" si="2"/>
        <v>9.2549752094297122E-4</v>
      </c>
      <c r="J14" s="6">
        <f t="shared" si="3"/>
        <v>0</v>
      </c>
      <c r="K14" s="6">
        <f t="shared" si="4"/>
        <v>-2.8290978070133116E-2</v>
      </c>
      <c r="L14" s="6">
        <f t="shared" si="5"/>
        <v>1.4699248244844546E-2</v>
      </c>
      <c r="M14" s="6">
        <f t="shared" si="6"/>
        <v>1.9928832218522193E-3</v>
      </c>
    </row>
    <row r="15" spans="1:13" x14ac:dyDescent="0.25">
      <c r="A15" s="3" t="s">
        <v>229</v>
      </c>
      <c r="B15" s="5">
        <v>44.96</v>
      </c>
      <c r="C15" s="5">
        <v>10.8</v>
      </c>
      <c r="D15" s="5">
        <v>17.39</v>
      </c>
      <c r="E15" s="5">
        <v>26.17</v>
      </c>
      <c r="F15" s="5">
        <v>63.48</v>
      </c>
      <c r="G15" s="5">
        <v>35.090000000000003</v>
      </c>
      <c r="H15" s="6">
        <f t="shared" si="1"/>
        <v>-2.1562991675516473E-2</v>
      </c>
      <c r="I15" s="6">
        <f t="shared" si="2"/>
        <v>1.0237409093220309E-2</v>
      </c>
      <c r="J15" s="6">
        <f t="shared" si="3"/>
        <v>-2.4987103508857262E-2</v>
      </c>
      <c r="K15" s="6">
        <f t="shared" si="4"/>
        <v>4.5959483426786032E-3</v>
      </c>
      <c r="L15" s="6">
        <f t="shared" si="5"/>
        <v>-1.2990244488563566E-2</v>
      </c>
      <c r="M15" s="6">
        <f t="shared" si="6"/>
        <v>2.5681281057101648E-3</v>
      </c>
    </row>
    <row r="16" spans="1:13" x14ac:dyDescent="0.25">
      <c r="A16" s="3" t="s">
        <v>228</v>
      </c>
      <c r="B16" s="5">
        <v>45.94</v>
      </c>
      <c r="C16" s="5">
        <v>10.69</v>
      </c>
      <c r="D16" s="5">
        <v>17.829999999999998</v>
      </c>
      <c r="E16" s="5">
        <v>26.05</v>
      </c>
      <c r="F16" s="5">
        <v>64.31</v>
      </c>
      <c r="G16" s="5">
        <v>35</v>
      </c>
      <c r="H16" s="6">
        <f t="shared" si="1"/>
        <v>3.4888827365315437E-3</v>
      </c>
      <c r="I16" s="6">
        <f t="shared" si="2"/>
        <v>-1.0237409093220264E-2</v>
      </c>
      <c r="J16" s="6">
        <f t="shared" si="3"/>
        <v>3.1911539716461781E-2</v>
      </c>
      <c r="K16" s="6">
        <f t="shared" si="4"/>
        <v>-2.126931679022186E-2</v>
      </c>
      <c r="L16" s="6">
        <f t="shared" si="5"/>
        <v>-3.7089333176456032E-2</v>
      </c>
      <c r="M16" s="6">
        <f t="shared" si="6"/>
        <v>-3.4815419685364966E-2</v>
      </c>
    </row>
    <row r="17" spans="1:13" x14ac:dyDescent="0.25">
      <c r="A17" s="3" t="s">
        <v>227</v>
      </c>
      <c r="B17" s="5">
        <v>45.78</v>
      </c>
      <c r="C17" s="5">
        <v>10.8</v>
      </c>
      <c r="D17" s="5">
        <v>17.27</v>
      </c>
      <c r="E17" s="5">
        <v>26.61</v>
      </c>
      <c r="F17" s="5">
        <v>66.739999999999995</v>
      </c>
      <c r="G17" s="5">
        <v>36.24</v>
      </c>
      <c r="H17" s="6">
        <f t="shared" si="1"/>
        <v>7.8947778470082833E-3</v>
      </c>
      <c r="I17" s="6">
        <f t="shared" si="2"/>
        <v>-3.2789822822990838E-2</v>
      </c>
      <c r="J17" s="6">
        <f t="shared" si="3"/>
        <v>-0.10541841786102137</v>
      </c>
      <c r="K17" s="6">
        <f t="shared" si="4"/>
        <v>6.802699890703276E-2</v>
      </c>
      <c r="L17" s="6">
        <f t="shared" si="5"/>
        <v>-1.2655569789034917E-2</v>
      </c>
      <c r="M17" s="6">
        <f t="shared" si="6"/>
        <v>1.5573173462970106E-2</v>
      </c>
    </row>
    <row r="18" spans="1:13" x14ac:dyDescent="0.25">
      <c r="A18" s="3" t="s">
        <v>226</v>
      </c>
      <c r="B18" s="5">
        <v>45.42</v>
      </c>
      <c r="C18" s="5">
        <v>11.16</v>
      </c>
      <c r="D18" s="5">
        <v>19.190000000000001</v>
      </c>
      <c r="E18" s="5">
        <v>24.86</v>
      </c>
      <c r="F18" s="5">
        <v>67.59</v>
      </c>
      <c r="G18" s="5">
        <v>35.68</v>
      </c>
      <c r="H18" s="6">
        <f t="shared" si="1"/>
        <v>-4.1744540461965867E-3</v>
      </c>
      <c r="I18" s="6">
        <f t="shared" si="2"/>
        <v>9.0929109718531451E-2</v>
      </c>
      <c r="J18" s="6">
        <f t="shared" si="3"/>
        <v>1.9469175862375072E-2</v>
      </c>
      <c r="K18" s="6">
        <f t="shared" si="4"/>
        <v>3.2293834287584387E-2</v>
      </c>
      <c r="L18" s="6">
        <f t="shared" si="5"/>
        <v>-7.9576016733138646E-3</v>
      </c>
      <c r="M18" s="6">
        <f t="shared" si="6"/>
        <v>-3.5245939061674829E-2</v>
      </c>
    </row>
    <row r="19" spans="1:13" x14ac:dyDescent="0.25">
      <c r="A19" s="3" t="s">
        <v>225</v>
      </c>
      <c r="B19" s="5">
        <v>45.61</v>
      </c>
      <c r="C19" s="5">
        <v>10.19</v>
      </c>
      <c r="D19" s="5">
        <v>18.82</v>
      </c>
      <c r="E19" s="5">
        <v>24.07</v>
      </c>
      <c r="F19" s="5">
        <v>68.13</v>
      </c>
      <c r="G19" s="5">
        <v>36.96</v>
      </c>
      <c r="H19" s="6">
        <f t="shared" si="1"/>
        <v>-1.3934473234825172E-2</v>
      </c>
      <c r="I19" s="6">
        <f t="shared" si="2"/>
        <v>-6.8459925079901139E-3</v>
      </c>
      <c r="J19" s="6">
        <f t="shared" si="3"/>
        <v>9.5257046253131597E-2</v>
      </c>
      <c r="K19" s="6">
        <f t="shared" si="4"/>
        <v>1.5491203653895089E-2</v>
      </c>
      <c r="L19" s="6">
        <f t="shared" si="5"/>
        <v>2.0912886735085508E-2</v>
      </c>
      <c r="M19" s="6">
        <f t="shared" si="6"/>
        <v>-1.583713143666023E-2</v>
      </c>
    </row>
    <row r="20" spans="1:13" x14ac:dyDescent="0.25">
      <c r="A20" s="3" t="s">
        <v>224</v>
      </c>
      <c r="B20" s="5">
        <v>46.25</v>
      </c>
      <c r="C20" s="5">
        <v>10.26</v>
      </c>
      <c r="D20" s="5">
        <v>17.11</v>
      </c>
      <c r="E20" s="5">
        <v>23.7</v>
      </c>
      <c r="F20" s="5">
        <v>66.72</v>
      </c>
      <c r="G20" s="5">
        <v>37.549999999999997</v>
      </c>
      <c r="H20" s="6">
        <f t="shared" si="1"/>
        <v>9.9957372894300539E-3</v>
      </c>
      <c r="I20" s="6">
        <f t="shared" si="2"/>
        <v>1.176484157958621E-2</v>
      </c>
      <c r="J20" s="6">
        <f t="shared" si="3"/>
        <v>9.5602449278858831E-2</v>
      </c>
      <c r="K20" s="6">
        <f t="shared" si="4"/>
        <v>8.1274126599486199E-2</v>
      </c>
      <c r="L20" s="6">
        <f t="shared" si="5"/>
        <v>-1.7236682315534175E-2</v>
      </c>
      <c r="M20" s="6">
        <f t="shared" si="6"/>
        <v>-4.5170795551130226E-3</v>
      </c>
    </row>
    <row r="21" spans="1:13" x14ac:dyDescent="0.25">
      <c r="A21" s="3" t="s">
        <v>223</v>
      </c>
      <c r="B21" s="5">
        <v>45.79</v>
      </c>
      <c r="C21" s="5">
        <v>10.14</v>
      </c>
      <c r="D21" s="5">
        <v>15.55</v>
      </c>
      <c r="E21" s="5">
        <v>21.85</v>
      </c>
      <c r="F21" s="5">
        <v>67.88</v>
      </c>
      <c r="G21" s="5">
        <v>37.72</v>
      </c>
      <c r="H21" s="6">
        <f t="shared" si="1"/>
        <v>-8.6975977735099484E-3</v>
      </c>
      <c r="I21" s="6">
        <f t="shared" si="2"/>
        <v>5.9347355198145265E-3</v>
      </c>
      <c r="J21" s="6">
        <f t="shared" si="3"/>
        <v>2.5756614367956703E-3</v>
      </c>
      <c r="K21" s="6">
        <f t="shared" si="4"/>
        <v>-3.0646832902553853E-2</v>
      </c>
      <c r="L21" s="6">
        <f t="shared" si="5"/>
        <v>-6.1683262107187966E-3</v>
      </c>
      <c r="M21" s="6">
        <f t="shared" si="6"/>
        <v>-2.5649142270479437E-2</v>
      </c>
    </row>
    <row r="22" spans="1:13" x14ac:dyDescent="0.25">
      <c r="A22" s="3" t="s">
        <v>222</v>
      </c>
      <c r="B22" s="5">
        <v>46.19</v>
      </c>
      <c r="C22" s="5">
        <v>10.08</v>
      </c>
      <c r="D22" s="5">
        <v>15.51</v>
      </c>
      <c r="E22" s="5">
        <v>22.53</v>
      </c>
      <c r="F22" s="5">
        <v>68.3</v>
      </c>
      <c r="G22" s="5">
        <v>38.700000000000003</v>
      </c>
      <c r="H22" s="6">
        <f t="shared" si="1"/>
        <v>-1.7171488672210383E-2</v>
      </c>
      <c r="I22" s="6">
        <f t="shared" si="2"/>
        <v>2.0040750883445972E-2</v>
      </c>
      <c r="J22" s="6">
        <f t="shared" si="3"/>
        <v>6.4495326324659702E-4</v>
      </c>
      <c r="K22" s="6">
        <f t="shared" si="4"/>
        <v>-2.0646461484996548E-2</v>
      </c>
      <c r="L22" s="6">
        <f t="shared" si="5"/>
        <v>-4.0177570232450735E-2</v>
      </c>
      <c r="M22" s="6">
        <f t="shared" si="6"/>
        <v>-1.5491869868292669E-3</v>
      </c>
    </row>
    <row r="23" spans="1:13" x14ac:dyDescent="0.25">
      <c r="A23" s="3" t="s">
        <v>221</v>
      </c>
      <c r="B23" s="5">
        <v>46.99</v>
      </c>
      <c r="C23" s="5">
        <v>9.8800000000000008</v>
      </c>
      <c r="D23" s="5">
        <v>15.5</v>
      </c>
      <c r="E23" s="5">
        <v>23</v>
      </c>
      <c r="F23" s="5">
        <v>71.099999999999994</v>
      </c>
      <c r="G23" s="5">
        <v>38.76</v>
      </c>
      <c r="H23" s="6">
        <f t="shared" si="1"/>
        <v>4.0516101911235022E-3</v>
      </c>
      <c r="I23" s="6">
        <f t="shared" si="2"/>
        <v>8.1301260832503091E-3</v>
      </c>
      <c r="J23" s="6">
        <f t="shared" si="3"/>
        <v>2.6807751145443419E-2</v>
      </c>
      <c r="K23" s="6">
        <f t="shared" si="4"/>
        <v>1.0489606671019443E-2</v>
      </c>
      <c r="L23" s="6">
        <f t="shared" si="5"/>
        <v>2.4632839411985182E-2</v>
      </c>
      <c r="M23" s="6">
        <f t="shared" si="6"/>
        <v>4.2425015858797349E-2</v>
      </c>
    </row>
    <row r="24" spans="1:13" x14ac:dyDescent="0.25">
      <c r="A24" s="3" t="s">
        <v>220</v>
      </c>
      <c r="B24" s="5">
        <v>46.8</v>
      </c>
      <c r="C24" s="5">
        <v>9.8000000000000007</v>
      </c>
      <c r="D24" s="5">
        <v>15.09</v>
      </c>
      <c r="E24" s="5">
        <v>22.76</v>
      </c>
      <c r="F24" s="5">
        <v>69.37</v>
      </c>
      <c r="G24" s="5">
        <v>37.15</v>
      </c>
      <c r="H24" s="6">
        <f t="shared" si="1"/>
        <v>-1.2105914012059424E-2</v>
      </c>
      <c r="I24" s="6">
        <f t="shared" si="2"/>
        <v>1.1287959773851575E-2</v>
      </c>
      <c r="J24" s="6">
        <f t="shared" si="3"/>
        <v>1.3342426083839853E-2</v>
      </c>
      <c r="K24" s="6">
        <f t="shared" si="4"/>
        <v>1.4605260726013201E-2</v>
      </c>
      <c r="L24" s="6">
        <f t="shared" si="5"/>
        <v>-2.2661840604113925E-2</v>
      </c>
      <c r="M24" s="6">
        <f t="shared" si="6"/>
        <v>-1.0176841983161315E-2</v>
      </c>
    </row>
    <row r="25" spans="1:13" x14ac:dyDescent="0.25">
      <c r="A25" s="3" t="s">
        <v>219</v>
      </c>
      <c r="B25" s="5">
        <v>47.37</v>
      </c>
      <c r="C25" s="5">
        <v>9.69</v>
      </c>
      <c r="D25" s="5">
        <v>14.89</v>
      </c>
      <c r="E25" s="5">
        <v>22.43</v>
      </c>
      <c r="F25" s="5">
        <v>70.959999999999994</v>
      </c>
      <c r="G25" s="5">
        <v>37.53</v>
      </c>
      <c r="H25" s="6">
        <f t="shared" si="1"/>
        <v>-2.7405941049352131E-3</v>
      </c>
      <c r="I25" s="6">
        <f t="shared" si="2"/>
        <v>1.1416833919905596E-2</v>
      </c>
      <c r="J25" s="6">
        <f t="shared" si="3"/>
        <v>0</v>
      </c>
      <c r="K25" s="6">
        <f t="shared" si="4"/>
        <v>-3.1595432000126093E-2</v>
      </c>
      <c r="L25" s="6">
        <f t="shared" si="5"/>
        <v>1.4621596285548315E-2</v>
      </c>
      <c r="M25" s="6">
        <f t="shared" si="6"/>
        <v>1.0176841983161286E-2</v>
      </c>
    </row>
    <row r="26" spans="1:13" x14ac:dyDescent="0.25">
      <c r="A26" s="3" t="s">
        <v>218</v>
      </c>
      <c r="B26" s="5">
        <v>47.5</v>
      </c>
      <c r="C26" s="5">
        <v>9.58</v>
      </c>
      <c r="D26" s="5">
        <v>14.89</v>
      </c>
      <c r="E26" s="5">
        <v>23.15</v>
      </c>
      <c r="F26" s="5">
        <v>69.930000000000007</v>
      </c>
      <c r="G26" s="5">
        <v>37.15</v>
      </c>
      <c r="H26" s="6">
        <f t="shared" si="1"/>
        <v>1.7413903622240226E-2</v>
      </c>
      <c r="I26" s="6">
        <f t="shared" si="2"/>
        <v>5.2328743166585121E-3</v>
      </c>
      <c r="J26" s="6">
        <f t="shared" si="3"/>
        <v>-1.532852405546923E-2</v>
      </c>
      <c r="K26" s="6">
        <f t="shared" si="4"/>
        <v>1.2606122165578486E-2</v>
      </c>
      <c r="L26" s="6">
        <f t="shared" si="5"/>
        <v>-3.9960093133818639E-3</v>
      </c>
      <c r="M26" s="6">
        <f t="shared" si="6"/>
        <v>-2.6914278186954263E-4</v>
      </c>
    </row>
    <row r="27" spans="1:13" x14ac:dyDescent="0.25">
      <c r="A27" s="3" t="s">
        <v>217</v>
      </c>
      <c r="B27" s="5">
        <v>46.68</v>
      </c>
      <c r="C27" s="5">
        <v>9.5299999999999994</v>
      </c>
      <c r="D27" s="5">
        <v>15.12</v>
      </c>
      <c r="E27" s="5">
        <v>22.86</v>
      </c>
      <c r="F27" s="5">
        <v>70.209999999999994</v>
      </c>
      <c r="G27" s="5">
        <v>37.159999999999997</v>
      </c>
      <c r="H27" s="6">
        <f t="shared" si="1"/>
        <v>-2.7885203489535663E-2</v>
      </c>
      <c r="I27" s="6">
        <f t="shared" si="2"/>
        <v>2.3355626377134838E-2</v>
      </c>
      <c r="J27" s="6">
        <f t="shared" si="3"/>
        <v>3.0213778596496633E-2</v>
      </c>
      <c r="K27" s="6">
        <f t="shared" si="4"/>
        <v>-6.1055575624851472E-3</v>
      </c>
      <c r="L27" s="6">
        <f t="shared" si="5"/>
        <v>2.5095057896185782E-2</v>
      </c>
      <c r="M27" s="6">
        <f t="shared" si="6"/>
        <v>-1.6282222778727949E-2</v>
      </c>
    </row>
    <row r="28" spans="1:13" x14ac:dyDescent="0.25">
      <c r="A28" s="3" t="s">
        <v>216</v>
      </c>
      <c r="B28" s="5">
        <v>48</v>
      </c>
      <c r="C28" s="5">
        <v>9.31</v>
      </c>
      <c r="D28" s="5">
        <v>14.67</v>
      </c>
      <c r="E28" s="5">
        <v>23</v>
      </c>
      <c r="F28" s="5">
        <v>68.47</v>
      </c>
      <c r="G28" s="5">
        <v>37.770000000000003</v>
      </c>
      <c r="H28" s="6">
        <f t="shared" si="1"/>
        <v>1.2156930270631446E-2</v>
      </c>
      <c r="I28" s="6">
        <f t="shared" si="2"/>
        <v>-1.2807005356390353E-2</v>
      </c>
      <c r="J28" s="6">
        <f t="shared" si="3"/>
        <v>-2.5573399039994487E-2</v>
      </c>
      <c r="K28" s="6">
        <f t="shared" si="4"/>
        <v>-2.3206885902980898E-2</v>
      </c>
      <c r="L28" s="6">
        <f t="shared" si="5"/>
        <v>-3.6565834381970308E-2</v>
      </c>
      <c r="M28" s="6">
        <f t="shared" si="6"/>
        <v>-2.9479113900034992E-2</v>
      </c>
    </row>
    <row r="29" spans="1:13" x14ac:dyDescent="0.25">
      <c r="A29" s="3" t="s">
        <v>215</v>
      </c>
      <c r="B29" s="5">
        <v>47.42</v>
      </c>
      <c r="C29" s="5">
        <v>9.43</v>
      </c>
      <c r="D29" s="5">
        <v>15.05</v>
      </c>
      <c r="E29" s="5">
        <v>23.54</v>
      </c>
      <c r="F29" s="5">
        <v>71.02</v>
      </c>
      <c r="G29" s="5">
        <v>38.9</v>
      </c>
      <c r="H29" s="6">
        <f t="shared" si="1"/>
        <v>1.8946814780702391E-2</v>
      </c>
      <c r="I29" s="6">
        <f t="shared" si="2"/>
        <v>4.250803425194568E-3</v>
      </c>
      <c r="J29" s="6">
        <f t="shared" si="3"/>
        <v>2.3530497410194251E-2</v>
      </c>
      <c r="K29" s="6">
        <f t="shared" si="4"/>
        <v>6.8201457882083273E-3</v>
      </c>
      <c r="L29" s="6">
        <f t="shared" si="5"/>
        <v>7.0427497805019678E-4</v>
      </c>
      <c r="M29" s="6">
        <f t="shared" si="6"/>
        <v>2.5740039951728426E-3</v>
      </c>
    </row>
    <row r="30" spans="1:13" x14ac:dyDescent="0.25">
      <c r="A30" s="3" t="s">
        <v>214</v>
      </c>
      <c r="B30" s="5">
        <v>46.53</v>
      </c>
      <c r="C30" s="5">
        <v>9.39</v>
      </c>
      <c r="D30" s="5">
        <v>14.7</v>
      </c>
      <c r="E30" s="5">
        <v>23.38</v>
      </c>
      <c r="F30" s="5">
        <v>70.97</v>
      </c>
      <c r="G30" s="5">
        <v>38.799999999999997</v>
      </c>
      <c r="H30" s="6">
        <f t="shared" si="1"/>
        <v>-1.4084739881738972E-2</v>
      </c>
      <c r="I30" s="6">
        <f t="shared" si="2"/>
        <v>2.132196969840862E-3</v>
      </c>
      <c r="J30" s="6">
        <f t="shared" si="3"/>
        <v>-2.618477899506691E-2</v>
      </c>
      <c r="K30" s="6">
        <f t="shared" si="4"/>
        <v>2.6437075968274121E-2</v>
      </c>
      <c r="L30" s="6">
        <f t="shared" si="5"/>
        <v>2.9746222931787053E-2</v>
      </c>
      <c r="M30" s="6">
        <f t="shared" si="6"/>
        <v>-4.3718727213902043E-3</v>
      </c>
    </row>
    <row r="31" spans="1:13" x14ac:dyDescent="0.25">
      <c r="A31" s="3" t="s">
        <v>213</v>
      </c>
      <c r="B31" s="5">
        <v>47.19</v>
      </c>
      <c r="C31" s="5">
        <v>9.3699999999999992</v>
      </c>
      <c r="D31" s="5">
        <v>15.09</v>
      </c>
      <c r="E31" s="5">
        <v>22.77</v>
      </c>
      <c r="F31" s="5">
        <v>68.89</v>
      </c>
      <c r="G31" s="5">
        <v>38.97</v>
      </c>
      <c r="H31" s="6">
        <f t="shared" si="1"/>
        <v>-4.8598418322917419E-2</v>
      </c>
      <c r="I31" s="6">
        <f t="shared" si="2"/>
        <v>-4.2598573469575631E-3</v>
      </c>
      <c r="J31" s="6">
        <f t="shared" si="3"/>
        <v>7.3162946906839771E-3</v>
      </c>
      <c r="K31" s="6">
        <f t="shared" si="4"/>
        <v>0</v>
      </c>
      <c r="L31" s="6">
        <f t="shared" si="5"/>
        <v>-1.8552340549964692E-2</v>
      </c>
      <c r="M31" s="6">
        <f t="shared" si="6"/>
        <v>-3.2317884513954544E-2</v>
      </c>
    </row>
    <row r="32" spans="1:13" x14ac:dyDescent="0.25">
      <c r="A32" s="3" t="s">
        <v>212</v>
      </c>
      <c r="B32" s="5">
        <v>49.54</v>
      </c>
      <c r="C32" s="5">
        <v>9.41</v>
      </c>
      <c r="D32" s="5">
        <v>14.98</v>
      </c>
      <c r="E32" s="5">
        <v>22.77</v>
      </c>
      <c r="F32" s="5">
        <v>70.180000000000007</v>
      </c>
      <c r="G32" s="5">
        <v>40.25</v>
      </c>
      <c r="H32" s="6">
        <f t="shared" si="1"/>
        <v>3.2349401441800073E-3</v>
      </c>
      <c r="I32" s="6">
        <f t="shared" si="2"/>
        <v>-2.1231430480778664E-3</v>
      </c>
      <c r="J32" s="6">
        <f t="shared" si="3"/>
        <v>-2.8300671242950923E-2</v>
      </c>
      <c r="K32" s="6">
        <f t="shared" si="4"/>
        <v>3.6676740554467985E-2</v>
      </c>
      <c r="L32" s="6">
        <f t="shared" si="5"/>
        <v>-1.8494209623691187E-2</v>
      </c>
      <c r="M32" s="6">
        <f t="shared" si="6"/>
        <v>0.13094379392427724</v>
      </c>
    </row>
    <row r="33" spans="1:13" x14ac:dyDescent="0.25">
      <c r="A33" s="3" t="s">
        <v>211</v>
      </c>
      <c r="B33" s="5">
        <v>49.38</v>
      </c>
      <c r="C33" s="5">
        <v>9.43</v>
      </c>
      <c r="D33" s="5">
        <v>15.41</v>
      </c>
      <c r="E33" s="5">
        <v>21.95</v>
      </c>
      <c r="F33" s="5">
        <v>71.489999999999995</v>
      </c>
      <c r="G33" s="5">
        <v>35.31</v>
      </c>
      <c r="H33" s="6">
        <f t="shared" si="1"/>
        <v>3.9658232909415968E-2</v>
      </c>
      <c r="I33" s="6">
        <f t="shared" si="2"/>
        <v>-1.264505784727281E-2</v>
      </c>
      <c r="J33" s="6">
        <f t="shared" si="3"/>
        <v>2.6300003686653788E-2</v>
      </c>
      <c r="K33" s="6">
        <f t="shared" si="4"/>
        <v>4.5662179795811844E-3</v>
      </c>
      <c r="L33" s="6">
        <f t="shared" si="5"/>
        <v>6.8777027374449934E-3</v>
      </c>
      <c r="M33" s="6">
        <f t="shared" si="6"/>
        <v>-1.7406391185132229E-2</v>
      </c>
    </row>
    <row r="34" spans="1:13" x14ac:dyDescent="0.25">
      <c r="A34" s="3" t="s">
        <v>210</v>
      </c>
      <c r="B34" s="5">
        <v>47.46</v>
      </c>
      <c r="C34" s="5">
        <v>9.5500000000000007</v>
      </c>
      <c r="D34" s="5">
        <v>15.01</v>
      </c>
      <c r="E34" s="5">
        <v>21.85</v>
      </c>
      <c r="F34" s="5">
        <v>71</v>
      </c>
      <c r="G34" s="5">
        <v>35.93</v>
      </c>
      <c r="H34" s="6">
        <f t="shared" si="1"/>
        <v>7.6142499852454399E-3</v>
      </c>
      <c r="I34" s="6">
        <f t="shared" si="2"/>
        <v>0</v>
      </c>
      <c r="J34" s="6">
        <f t="shared" si="3"/>
        <v>1.4089464875301229E-2</v>
      </c>
      <c r="K34" s="6">
        <f t="shared" si="4"/>
        <v>-1.0924095890426614E-2</v>
      </c>
      <c r="L34" s="6">
        <f t="shared" si="5"/>
        <v>-4.6776064797730832E-2</v>
      </c>
      <c r="M34" s="6">
        <f t="shared" si="6"/>
        <v>-2.0931637241763244E-2</v>
      </c>
    </row>
    <row r="35" spans="1:13" x14ac:dyDescent="0.25">
      <c r="A35" s="3" t="s">
        <v>209</v>
      </c>
      <c r="B35" s="5">
        <v>47.1</v>
      </c>
      <c r="C35" s="5">
        <v>9.5500000000000007</v>
      </c>
      <c r="D35" s="5">
        <v>14.8</v>
      </c>
      <c r="E35" s="5">
        <v>22.09</v>
      </c>
      <c r="F35" s="5">
        <v>74.400000000000006</v>
      </c>
      <c r="G35" s="5">
        <v>36.69</v>
      </c>
      <c r="H35" s="6">
        <f t="shared" si="1"/>
        <v>-2.3086020034182586E-2</v>
      </c>
      <c r="I35" s="6">
        <f t="shared" si="2"/>
        <v>-4.1797344027078567E-3</v>
      </c>
      <c r="J35" s="6">
        <f t="shared" si="3"/>
        <v>1.8411703187877829E-2</v>
      </c>
      <c r="K35" s="6">
        <f t="shared" si="4"/>
        <v>-9.461661034047341E-3</v>
      </c>
      <c r="L35" s="6">
        <f t="shared" si="5"/>
        <v>-1.3351333174864225E-2</v>
      </c>
      <c r="M35" s="6">
        <f t="shared" si="6"/>
        <v>-1.8631563660226242E-2</v>
      </c>
    </row>
    <row r="36" spans="1:13" x14ac:dyDescent="0.25">
      <c r="A36" s="3" t="s">
        <v>208</v>
      </c>
      <c r="B36" s="5">
        <v>48.2</v>
      </c>
      <c r="C36" s="5">
        <v>9.59</v>
      </c>
      <c r="D36" s="5">
        <v>14.53</v>
      </c>
      <c r="E36" s="5">
        <v>22.3</v>
      </c>
      <c r="F36" s="5">
        <v>75.400000000000006</v>
      </c>
      <c r="G36" s="5">
        <v>37.380000000000003</v>
      </c>
      <c r="H36" s="6">
        <f t="shared" si="1"/>
        <v>3.118668253658299E-2</v>
      </c>
      <c r="I36" s="6">
        <f t="shared" si="2"/>
        <v>1.1536572628416331E-2</v>
      </c>
      <c r="J36" s="6">
        <f t="shared" si="3"/>
        <v>8.9872710002364582E-3</v>
      </c>
      <c r="K36" s="6">
        <f t="shared" si="4"/>
        <v>5.5313637984052186E-2</v>
      </c>
      <c r="L36" s="6">
        <f t="shared" si="5"/>
        <v>2.1719582845380767E-2</v>
      </c>
      <c r="M36" s="6">
        <f t="shared" si="6"/>
        <v>3.9563200901989524E-2</v>
      </c>
    </row>
    <row r="37" spans="1:13" x14ac:dyDescent="0.25">
      <c r="A37" s="3" t="s">
        <v>207</v>
      </c>
      <c r="B37" s="5">
        <v>46.72</v>
      </c>
      <c r="C37" s="5">
        <v>9.48</v>
      </c>
      <c r="D37" s="5">
        <v>14.4</v>
      </c>
      <c r="E37" s="5">
        <v>21.1</v>
      </c>
      <c r="F37" s="5">
        <v>73.78</v>
      </c>
      <c r="G37" s="5">
        <v>35.93</v>
      </c>
      <c r="H37" s="6">
        <f t="shared" si="1"/>
        <v>3.1086080951849188E-2</v>
      </c>
      <c r="I37" s="6">
        <f t="shared" si="2"/>
        <v>-1.1536572628416402E-2</v>
      </c>
      <c r="J37" s="6">
        <f t="shared" si="3"/>
        <v>-1.3879252748480802E-3</v>
      </c>
      <c r="K37" s="6">
        <f t="shared" si="4"/>
        <v>5.9055947616139984E-2</v>
      </c>
      <c r="L37" s="6">
        <f t="shared" si="5"/>
        <v>-2.3839350464779266E-2</v>
      </c>
      <c r="M37" s="6">
        <f t="shared" si="6"/>
        <v>-2.0659046262836697E-2</v>
      </c>
    </row>
    <row r="38" spans="1:13" x14ac:dyDescent="0.25">
      <c r="A38" s="3" t="s">
        <v>206</v>
      </c>
      <c r="B38" s="5">
        <v>45.29</v>
      </c>
      <c r="C38" s="5">
        <v>9.59</v>
      </c>
      <c r="D38" s="5">
        <v>14.42</v>
      </c>
      <c r="E38" s="5">
        <v>19.89</v>
      </c>
      <c r="F38" s="5">
        <v>75.56</v>
      </c>
      <c r="G38" s="5">
        <v>36.68</v>
      </c>
      <c r="H38" s="6">
        <f t="shared" si="1"/>
        <v>-1.5337723983710059E-2</v>
      </c>
      <c r="I38" s="6">
        <f t="shared" si="2"/>
        <v>5.22740343515173E-3</v>
      </c>
      <c r="J38" s="6">
        <f t="shared" si="3"/>
        <v>-1.2405396857487741E-2</v>
      </c>
      <c r="K38" s="6">
        <f t="shared" si="4"/>
        <v>-5.5151806881101112E-3</v>
      </c>
      <c r="L38" s="6">
        <f t="shared" si="5"/>
        <v>4.3769550611786603E-3</v>
      </c>
      <c r="M38" s="6">
        <f t="shared" si="6"/>
        <v>0</v>
      </c>
    </row>
    <row r="39" spans="1:13" x14ac:dyDescent="0.25">
      <c r="A39" s="3" t="s">
        <v>205</v>
      </c>
      <c r="B39" s="5">
        <v>45.99</v>
      </c>
      <c r="C39" s="5">
        <v>9.5399999999999991</v>
      </c>
      <c r="D39" s="5">
        <v>14.6</v>
      </c>
      <c r="E39" s="5">
        <v>20</v>
      </c>
      <c r="F39" s="5">
        <v>75.23</v>
      </c>
      <c r="G39" s="5">
        <v>36.68</v>
      </c>
      <c r="H39" s="6">
        <f t="shared" si="1"/>
        <v>-1.4677578409891794E-2</v>
      </c>
      <c r="I39" s="6">
        <f t="shared" si="2"/>
        <v>-3.1397200046678641E-3</v>
      </c>
      <c r="J39" s="6">
        <f t="shared" si="3"/>
        <v>1.7271586508660716E-2</v>
      </c>
      <c r="K39" s="6">
        <f t="shared" si="4"/>
        <v>-3.873982831593048E-2</v>
      </c>
      <c r="L39" s="6">
        <f t="shared" si="5"/>
        <v>3.0619740358198626E-3</v>
      </c>
      <c r="M39" s="6">
        <f t="shared" si="6"/>
        <v>-5.6188599240963567E-2</v>
      </c>
    </row>
    <row r="40" spans="1:13" x14ac:dyDescent="0.25">
      <c r="A40" s="3" t="s">
        <v>204</v>
      </c>
      <c r="B40" s="5">
        <v>46.67</v>
      </c>
      <c r="C40" s="5">
        <v>9.57</v>
      </c>
      <c r="D40" s="5">
        <v>14.35</v>
      </c>
      <c r="E40" s="5">
        <v>20.79</v>
      </c>
      <c r="F40" s="5">
        <v>75</v>
      </c>
      <c r="G40" s="5">
        <v>38.799999999999997</v>
      </c>
      <c r="H40" s="6">
        <f t="shared" si="1"/>
        <v>3.2192323112604335E-3</v>
      </c>
      <c r="I40" s="6">
        <f t="shared" si="2"/>
        <v>2.0920509722239509E-3</v>
      </c>
      <c r="J40" s="6">
        <f t="shared" si="3"/>
        <v>-3.47826437632492E-3</v>
      </c>
      <c r="K40" s="6">
        <f t="shared" si="4"/>
        <v>5.3050522296930981E-3</v>
      </c>
      <c r="L40" s="6">
        <f t="shared" si="5"/>
        <v>-1.8232768261059636E-2</v>
      </c>
      <c r="M40" s="6">
        <f t="shared" si="6"/>
        <v>3.6482198269173073E-2</v>
      </c>
    </row>
    <row r="41" spans="1:13" x14ac:dyDescent="0.25">
      <c r="A41" s="3" t="s">
        <v>203</v>
      </c>
      <c r="B41" s="5">
        <v>46.52</v>
      </c>
      <c r="C41" s="5">
        <v>9.5500000000000007</v>
      </c>
      <c r="D41" s="5">
        <v>14.4</v>
      </c>
      <c r="E41" s="5">
        <v>20.68</v>
      </c>
      <c r="F41" s="5">
        <v>76.38</v>
      </c>
      <c r="G41" s="5">
        <v>37.409999999999997</v>
      </c>
      <c r="H41" s="6">
        <f t="shared" si="1"/>
        <v>-1.3663748018706399E-2</v>
      </c>
      <c r="I41" s="6">
        <f t="shared" si="2"/>
        <v>-2.2775311562052331E-2</v>
      </c>
      <c r="J41" s="6">
        <f t="shared" si="3"/>
        <v>-8.9872710002365623E-3</v>
      </c>
      <c r="K41" s="6">
        <f t="shared" si="4"/>
        <v>8.7421634958658942E-3</v>
      </c>
      <c r="L41" s="6">
        <f t="shared" si="5"/>
        <v>2.8821969815327909E-2</v>
      </c>
      <c r="M41" s="6">
        <f t="shared" si="6"/>
        <v>-1.9587709370411304E-2</v>
      </c>
    </row>
    <row r="42" spans="1:13" x14ac:dyDescent="0.25">
      <c r="A42" s="3" t="s">
        <v>202</v>
      </c>
      <c r="B42" s="5">
        <v>47.16</v>
      </c>
      <c r="C42" s="5">
        <v>9.77</v>
      </c>
      <c r="D42" s="5">
        <v>14.53</v>
      </c>
      <c r="E42" s="5">
        <v>20.5</v>
      </c>
      <c r="F42" s="5">
        <v>74.209999999999994</v>
      </c>
      <c r="G42" s="5">
        <v>38.15</v>
      </c>
      <c r="H42" s="6">
        <f t="shared" si="1"/>
        <v>-2.2227797083854813E-2</v>
      </c>
      <c r="I42" s="6">
        <f t="shared" si="2"/>
        <v>-1.2207679579929489E-2</v>
      </c>
      <c r="J42" s="6">
        <f t="shared" si="3"/>
        <v>6.8846818554148454E-4</v>
      </c>
      <c r="K42" s="6">
        <f t="shared" si="4"/>
        <v>3.9100734078428186E-3</v>
      </c>
      <c r="L42" s="6">
        <f t="shared" si="5"/>
        <v>-1.7895776736706462E-2</v>
      </c>
      <c r="M42" s="6">
        <f t="shared" si="6"/>
        <v>1.7718300360244514E-2</v>
      </c>
    </row>
    <row r="43" spans="1:13" x14ac:dyDescent="0.25">
      <c r="A43" s="3" t="s">
        <v>201</v>
      </c>
      <c r="B43" s="5">
        <v>48.22</v>
      </c>
      <c r="C43" s="5">
        <v>9.89</v>
      </c>
      <c r="D43" s="5">
        <v>14.52</v>
      </c>
      <c r="E43" s="5">
        <v>20.420000000000002</v>
      </c>
      <c r="F43" s="5">
        <v>75.55</v>
      </c>
      <c r="G43" s="5">
        <v>37.479999999999997</v>
      </c>
      <c r="H43" s="6">
        <f t="shared" si="1"/>
        <v>8.3299107228462389E-3</v>
      </c>
      <c r="I43" s="6">
        <f t="shared" si="2"/>
        <v>2.0429719731945972E-2</v>
      </c>
      <c r="J43" s="6">
        <f t="shared" si="3"/>
        <v>6.2176366108705819E-3</v>
      </c>
      <c r="K43" s="6">
        <f t="shared" si="4"/>
        <v>1.0337281320989882E-2</v>
      </c>
      <c r="L43" s="6">
        <f t="shared" si="5"/>
        <v>2.6149662983918069E-2</v>
      </c>
      <c r="M43" s="6">
        <f t="shared" si="6"/>
        <v>1.2889544725996863E-2</v>
      </c>
    </row>
    <row r="44" spans="1:13" x14ac:dyDescent="0.25">
      <c r="A44" s="3" t="s">
        <v>200</v>
      </c>
      <c r="B44" s="5">
        <v>47.82</v>
      </c>
      <c r="C44" s="5">
        <v>9.69</v>
      </c>
      <c r="D44" s="5">
        <v>14.43</v>
      </c>
      <c r="E44" s="5">
        <v>20.21</v>
      </c>
      <c r="F44" s="5">
        <v>73.599999999999994</v>
      </c>
      <c r="G44" s="5">
        <v>37</v>
      </c>
      <c r="H44" s="6">
        <f t="shared" si="1"/>
        <v>4.0978844963679269E-2</v>
      </c>
      <c r="I44" s="6">
        <f t="shared" si="2"/>
        <v>-1.8405427542715298E-2</v>
      </c>
      <c r="J44" s="6">
        <f t="shared" si="3"/>
        <v>-1.7857617400006461E-2</v>
      </c>
      <c r="K44" s="6">
        <f t="shared" si="4"/>
        <v>2.5558895671586927E-2</v>
      </c>
      <c r="L44" s="6">
        <f t="shared" si="5"/>
        <v>-2.8133134708572621E-2</v>
      </c>
      <c r="M44" s="6">
        <f t="shared" si="6"/>
        <v>1.7448643334946425E-2</v>
      </c>
    </row>
    <row r="45" spans="1:13" x14ac:dyDescent="0.25">
      <c r="A45" s="3" t="s">
        <v>199</v>
      </c>
      <c r="B45" s="5">
        <v>45.9</v>
      </c>
      <c r="C45" s="5">
        <v>9.8699999999999992</v>
      </c>
      <c r="D45" s="5">
        <v>14.69</v>
      </c>
      <c r="E45" s="5">
        <v>19.7</v>
      </c>
      <c r="F45" s="5">
        <v>75.7</v>
      </c>
      <c r="G45" s="5">
        <v>36.36</v>
      </c>
      <c r="H45" s="6">
        <f t="shared" si="1"/>
        <v>-3.2157111634531284E-2</v>
      </c>
      <c r="I45" s="6">
        <f t="shared" si="2"/>
        <v>5.1986757195059394E-2</v>
      </c>
      <c r="J45" s="6">
        <f t="shared" si="3"/>
        <v>1.5780773455167253E-2</v>
      </c>
      <c r="K45" s="6">
        <f t="shared" si="4"/>
        <v>6.7181604916781851E-2</v>
      </c>
      <c r="L45" s="6">
        <f t="shared" si="5"/>
        <v>-9.2045357290717958E-3</v>
      </c>
      <c r="M45" s="6">
        <f t="shared" si="6"/>
        <v>4.0982440100896571E-2</v>
      </c>
    </row>
    <row r="46" spans="1:13" x14ac:dyDescent="0.25">
      <c r="A46" s="3" t="s">
        <v>198</v>
      </c>
      <c r="B46" s="5">
        <v>47.4</v>
      </c>
      <c r="C46" s="5">
        <v>9.3699999999999992</v>
      </c>
      <c r="D46" s="5">
        <v>14.46</v>
      </c>
      <c r="E46" s="5">
        <v>18.420000000000002</v>
      </c>
      <c r="F46" s="5">
        <v>76.400000000000006</v>
      </c>
      <c r="G46" s="5">
        <v>34.9</v>
      </c>
      <c r="H46" s="6">
        <f t="shared" si="1"/>
        <v>-1.6863410404364776E-3</v>
      </c>
      <c r="I46" s="6">
        <f t="shared" si="2"/>
        <v>3.2540832123285568E-2</v>
      </c>
      <c r="J46" s="6">
        <f t="shared" si="3"/>
        <v>9.0309748905380918E-3</v>
      </c>
      <c r="K46" s="6">
        <f t="shared" si="4"/>
        <v>-4.8740957582452948E-3</v>
      </c>
      <c r="L46" s="6">
        <f t="shared" si="5"/>
        <v>-7.8227256812089321E-3</v>
      </c>
      <c r="M46" s="6">
        <f t="shared" si="6"/>
        <v>4.4230375252818338E-2</v>
      </c>
    </row>
    <row r="47" spans="1:13" x14ac:dyDescent="0.25">
      <c r="A47" s="3" t="s">
        <v>197</v>
      </c>
      <c r="B47" s="5">
        <v>47.48</v>
      </c>
      <c r="C47" s="5">
        <v>9.07</v>
      </c>
      <c r="D47" s="5">
        <v>14.33</v>
      </c>
      <c r="E47" s="5">
        <v>18.510000000000002</v>
      </c>
      <c r="F47" s="5">
        <v>77</v>
      </c>
      <c r="G47" s="5">
        <v>33.39</v>
      </c>
      <c r="H47" s="6">
        <f t="shared" si="1"/>
        <v>2.5598667415991341E-2</v>
      </c>
      <c r="I47" s="6">
        <f t="shared" si="2"/>
        <v>-5.1568890365593652E-2</v>
      </c>
      <c r="J47" s="6">
        <f t="shared" si="3"/>
        <v>5.4493767993302744E-2</v>
      </c>
      <c r="K47" s="6">
        <f t="shared" si="4"/>
        <v>-5.2103338984294888E-2</v>
      </c>
      <c r="L47" s="6">
        <f t="shared" si="5"/>
        <v>-1.5208438511124968E-2</v>
      </c>
      <c r="M47" s="6">
        <f t="shared" si="6"/>
        <v>-3.154277714422047E-2</v>
      </c>
    </row>
    <row r="48" spans="1:13" x14ac:dyDescent="0.25">
      <c r="A48" s="3" t="s">
        <v>196</v>
      </c>
      <c r="B48" s="5">
        <v>46.28</v>
      </c>
      <c r="C48" s="5">
        <v>9.5500000000000007</v>
      </c>
      <c r="D48" s="5">
        <v>13.57</v>
      </c>
      <c r="E48" s="5">
        <v>19.5</v>
      </c>
      <c r="F48" s="5">
        <v>78.180000000000007</v>
      </c>
      <c r="G48" s="5">
        <v>34.46</v>
      </c>
      <c r="H48" s="6">
        <f t="shared" si="1"/>
        <v>-3.6282753544678331E-2</v>
      </c>
      <c r="I48" s="6">
        <f t="shared" si="2"/>
        <v>-6.6826477683935348E-2</v>
      </c>
      <c r="J48" s="6">
        <f t="shared" si="3"/>
        <v>-3.760385206381104E-2</v>
      </c>
      <c r="K48" s="6">
        <f t="shared" si="4"/>
        <v>-2.7814688182877145E-2</v>
      </c>
      <c r="L48" s="6">
        <f t="shared" si="5"/>
        <v>4.6337303825720391E-2</v>
      </c>
      <c r="M48" s="6">
        <f t="shared" si="6"/>
        <v>-4.3441890991155807E-2</v>
      </c>
    </row>
    <row r="49" spans="1:13" x14ac:dyDescent="0.25">
      <c r="A49" s="3" t="s">
        <v>195</v>
      </c>
      <c r="B49" s="5">
        <v>47.99</v>
      </c>
      <c r="C49" s="5">
        <v>10.210000000000001</v>
      </c>
      <c r="D49" s="5">
        <v>14.09</v>
      </c>
      <c r="E49" s="5">
        <v>20.05</v>
      </c>
      <c r="F49" s="5">
        <v>74.64</v>
      </c>
      <c r="G49" s="5">
        <v>35.99</v>
      </c>
      <c r="H49" s="6">
        <f t="shared" si="1"/>
        <v>2.382822279050463E-2</v>
      </c>
      <c r="I49" s="6">
        <f t="shared" si="2"/>
        <v>1.7787030202730082E-2</v>
      </c>
      <c r="J49" s="6">
        <f t="shared" si="3"/>
        <v>4.5000335488316161E-2</v>
      </c>
      <c r="K49" s="6">
        <f t="shared" si="4"/>
        <v>-7.9483776629514918E-3</v>
      </c>
      <c r="L49" s="6">
        <f t="shared" si="5"/>
        <v>-3.669774585954385E-2</v>
      </c>
      <c r="M49" s="6">
        <f t="shared" si="6"/>
        <v>4.1991984981027325E-2</v>
      </c>
    </row>
    <row r="50" spans="1:13" x14ac:dyDescent="0.25">
      <c r="A50" s="3" t="s">
        <v>194</v>
      </c>
      <c r="B50" s="5">
        <v>46.86</v>
      </c>
      <c r="C50" s="5">
        <v>10.029999999999999</v>
      </c>
      <c r="D50" s="5">
        <v>13.47</v>
      </c>
      <c r="E50" s="5">
        <v>20.21</v>
      </c>
      <c r="F50" s="5">
        <v>77.430000000000007</v>
      </c>
      <c r="G50" s="5">
        <v>34.51</v>
      </c>
      <c r="H50" s="6">
        <f t="shared" si="1"/>
        <v>1.7871075250499503E-2</v>
      </c>
      <c r="I50" s="6">
        <f t="shared" si="2"/>
        <v>4.3817503500053506E-2</v>
      </c>
      <c r="J50" s="6">
        <f t="shared" si="3"/>
        <v>2.5565302107567769E-2</v>
      </c>
      <c r="K50" s="6">
        <f t="shared" si="4"/>
        <v>3.3713884800893108E-2</v>
      </c>
      <c r="L50" s="6">
        <f t="shared" si="5"/>
        <v>-4.4086709900912499E-2</v>
      </c>
      <c r="M50" s="6">
        <f t="shared" si="6"/>
        <v>3.960328415095099E-2</v>
      </c>
    </row>
    <row r="51" spans="1:13" x14ac:dyDescent="0.25">
      <c r="A51" s="3" t="s">
        <v>193</v>
      </c>
      <c r="B51" s="5">
        <v>46.03</v>
      </c>
      <c r="C51" s="5">
        <v>9.6</v>
      </c>
      <c r="D51" s="5">
        <v>13.13</v>
      </c>
      <c r="E51" s="5">
        <v>19.54</v>
      </c>
      <c r="F51" s="5">
        <v>80.92</v>
      </c>
      <c r="G51" s="5">
        <v>33.17</v>
      </c>
      <c r="H51" s="6">
        <f t="shared" si="1"/>
        <v>-3.3539403408224248E-2</v>
      </c>
      <c r="I51" s="6">
        <f t="shared" si="2"/>
        <v>-5.1948168771040228E-3</v>
      </c>
      <c r="J51" s="6">
        <f t="shared" si="3"/>
        <v>1.5243905390963399E-3</v>
      </c>
      <c r="K51" s="6">
        <f t="shared" si="4"/>
        <v>1.7032669834171413E-2</v>
      </c>
      <c r="L51" s="6">
        <f t="shared" si="5"/>
        <v>-6.7738420230056638E-3</v>
      </c>
      <c r="M51" s="6">
        <f t="shared" si="6"/>
        <v>-1.644528017469352E-2</v>
      </c>
    </row>
    <row r="52" spans="1:13" x14ac:dyDescent="0.25">
      <c r="A52" s="3" t="s">
        <v>192</v>
      </c>
      <c r="B52" s="5">
        <v>47.6</v>
      </c>
      <c r="C52" s="5">
        <v>9.65</v>
      </c>
      <c r="D52" s="5">
        <v>13.11</v>
      </c>
      <c r="E52" s="5">
        <v>19.21</v>
      </c>
      <c r="F52" s="5">
        <v>81.47</v>
      </c>
      <c r="G52" s="5">
        <v>33.72</v>
      </c>
      <c r="H52" s="6">
        <f t="shared" si="1"/>
        <v>-2.6126304592220036E-2</v>
      </c>
      <c r="I52" s="6">
        <f t="shared" si="2"/>
        <v>-3.6626677976234548E-2</v>
      </c>
      <c r="J52" s="6">
        <f t="shared" si="3"/>
        <v>-3.7429518887766286E-2</v>
      </c>
      <c r="K52" s="6">
        <f t="shared" si="4"/>
        <v>5.2069774672960922E-4</v>
      </c>
      <c r="L52" s="6">
        <f t="shared" si="5"/>
        <v>-1.2684643793701501E-2</v>
      </c>
      <c r="M52" s="6">
        <f t="shared" si="6"/>
        <v>1.7048416501783133E-2</v>
      </c>
    </row>
    <row r="53" spans="1:13" x14ac:dyDescent="0.25">
      <c r="A53" s="3" t="s">
        <v>191</v>
      </c>
      <c r="B53" s="5">
        <v>48.86</v>
      </c>
      <c r="C53" s="5">
        <v>10.01</v>
      </c>
      <c r="D53" s="5">
        <v>13.61</v>
      </c>
      <c r="E53" s="5">
        <v>19.2</v>
      </c>
      <c r="F53" s="5">
        <v>82.51</v>
      </c>
      <c r="G53" s="5">
        <v>33.15</v>
      </c>
      <c r="H53" s="6">
        <f t="shared" si="1"/>
        <v>2.4447043072500074E-2</v>
      </c>
      <c r="I53" s="6">
        <f t="shared" si="2"/>
        <v>-3.9880411779556557E-3</v>
      </c>
      <c r="J53" s="6">
        <f t="shared" si="3"/>
        <v>1.1825710615526541E-2</v>
      </c>
      <c r="K53" s="6">
        <f t="shared" si="4"/>
        <v>3.2286477300383122E-2</v>
      </c>
      <c r="L53" s="6">
        <f t="shared" si="5"/>
        <v>8.8919300964718562E-2</v>
      </c>
      <c r="M53" s="6">
        <f t="shared" si="6"/>
        <v>1.061420124177353E-2</v>
      </c>
    </row>
    <row r="54" spans="1:13" x14ac:dyDescent="0.25">
      <c r="A54" s="3" t="s">
        <v>190</v>
      </c>
      <c r="B54" s="5">
        <v>47.68</v>
      </c>
      <c r="C54" s="5">
        <v>10.050000000000001</v>
      </c>
      <c r="D54" s="5">
        <v>13.45</v>
      </c>
      <c r="E54" s="5">
        <v>18.59</v>
      </c>
      <c r="F54" s="5">
        <v>75.489999999999995</v>
      </c>
      <c r="G54" s="5">
        <v>32.799999999999997</v>
      </c>
      <c r="H54" s="6">
        <f t="shared" si="1"/>
        <v>-4.6510482337468247E-2</v>
      </c>
      <c r="I54" s="6">
        <f t="shared" si="2"/>
        <v>-1.6773950270473587E-2</v>
      </c>
      <c r="J54" s="6">
        <f t="shared" si="3"/>
        <v>-8.8823677989297786E-3</v>
      </c>
      <c r="K54" s="6">
        <f t="shared" si="4"/>
        <v>4.118067458148942E-2</v>
      </c>
      <c r="L54" s="6">
        <f t="shared" si="5"/>
        <v>-2.7567230037639605E-2</v>
      </c>
      <c r="M54" s="6">
        <f t="shared" si="6"/>
        <v>-3.0919467402519107E-2</v>
      </c>
    </row>
    <row r="55" spans="1:13" x14ac:dyDescent="0.25">
      <c r="A55" s="3" t="s">
        <v>189</v>
      </c>
      <c r="B55" s="5">
        <v>49.95</v>
      </c>
      <c r="C55" s="5">
        <v>10.220000000000001</v>
      </c>
      <c r="D55" s="5">
        <v>13.57</v>
      </c>
      <c r="E55" s="5">
        <v>17.84</v>
      </c>
      <c r="F55" s="5">
        <v>77.599999999999994</v>
      </c>
      <c r="G55" s="5">
        <v>33.83</v>
      </c>
      <c r="H55" s="6">
        <f t="shared" si="1"/>
        <v>1.9814639380336681E-2</v>
      </c>
      <c r="I55" s="6">
        <f t="shared" si="2"/>
        <v>-1.7459221371768543E-2</v>
      </c>
      <c r="J55" s="6">
        <f t="shared" si="3"/>
        <v>8.1391496301959979E-3</v>
      </c>
      <c r="K55" s="6">
        <f t="shared" si="4"/>
        <v>1.6959140207826327E-2</v>
      </c>
      <c r="L55" s="6">
        <f t="shared" si="5"/>
        <v>-3.5446748995747804E-2</v>
      </c>
      <c r="M55" s="6">
        <f t="shared" si="6"/>
        <v>5.0002841228379891E-2</v>
      </c>
    </row>
    <row r="56" spans="1:13" x14ac:dyDescent="0.25">
      <c r="A56" s="3" t="s">
        <v>188</v>
      </c>
      <c r="B56" s="5">
        <v>48.97</v>
      </c>
      <c r="C56" s="5">
        <v>10.4</v>
      </c>
      <c r="D56" s="5">
        <v>13.46</v>
      </c>
      <c r="E56" s="5">
        <v>17.54</v>
      </c>
      <c r="F56" s="5">
        <v>80.400000000000006</v>
      </c>
      <c r="G56" s="5">
        <v>32.18</v>
      </c>
      <c r="H56" s="6">
        <f t="shared" si="1"/>
        <v>9.5269339306881862E-2</v>
      </c>
      <c r="I56" s="6">
        <f t="shared" si="2"/>
        <v>6.7535230157799242E-3</v>
      </c>
      <c r="J56" s="6">
        <f t="shared" si="3"/>
        <v>2.976192673046176E-3</v>
      </c>
      <c r="K56" s="6">
        <f t="shared" si="4"/>
        <v>4.5714365325808188E-3</v>
      </c>
      <c r="L56" s="6">
        <f t="shared" si="5"/>
        <v>4.2040605713749866E-2</v>
      </c>
      <c r="M56" s="6">
        <f t="shared" si="6"/>
        <v>-8.6634205222080769E-3</v>
      </c>
    </row>
    <row r="57" spans="1:13" x14ac:dyDescent="0.25">
      <c r="A57" s="3" t="s">
        <v>187</v>
      </c>
      <c r="B57" s="5">
        <v>44.52</v>
      </c>
      <c r="C57" s="5">
        <v>10.33</v>
      </c>
      <c r="D57" s="5">
        <v>13.42</v>
      </c>
      <c r="E57" s="5">
        <v>17.46</v>
      </c>
      <c r="F57" s="5">
        <v>77.09</v>
      </c>
      <c r="G57" s="5">
        <v>32.46</v>
      </c>
      <c r="H57" s="6">
        <f t="shared" si="1"/>
        <v>7.2137373236916139E-3</v>
      </c>
      <c r="I57" s="6">
        <f t="shared" si="2"/>
        <v>-1.3461741750898357E-2</v>
      </c>
      <c r="J57" s="6">
        <f t="shared" si="3"/>
        <v>1.1994146785819242E-2</v>
      </c>
      <c r="K57" s="6">
        <f t="shared" si="4"/>
        <v>1.5584731016698329E-2</v>
      </c>
      <c r="L57" s="6">
        <f t="shared" si="5"/>
        <v>-7.6242535118986789E-3</v>
      </c>
      <c r="M57" s="6">
        <f t="shared" si="6"/>
        <v>-2.0128767430613651E-2</v>
      </c>
    </row>
    <row r="58" spans="1:13" x14ac:dyDescent="0.25">
      <c r="A58" s="3" t="s">
        <v>186</v>
      </c>
      <c r="B58" s="5">
        <v>44.2</v>
      </c>
      <c r="C58" s="5">
        <v>10.47</v>
      </c>
      <c r="D58" s="5">
        <v>13.26</v>
      </c>
      <c r="E58" s="5">
        <v>17.190000000000001</v>
      </c>
      <c r="F58" s="5">
        <v>77.680000000000007</v>
      </c>
      <c r="G58" s="5">
        <v>33.119999999999997</v>
      </c>
      <c r="H58" s="6">
        <f t="shared" si="1"/>
        <v>3.8044934064269446E-2</v>
      </c>
      <c r="I58" s="6">
        <f t="shared" si="2"/>
        <v>2.3189444918910354E-2</v>
      </c>
      <c r="J58" s="6">
        <f t="shared" si="3"/>
        <v>1.6730428259209569E-2</v>
      </c>
      <c r="K58" s="6">
        <f t="shared" si="4"/>
        <v>7.5912773312249091E-3</v>
      </c>
      <c r="L58" s="6">
        <f t="shared" si="5"/>
        <v>9.7019065122261518E-3</v>
      </c>
      <c r="M58" s="6">
        <f t="shared" si="6"/>
        <v>2.6309256819996133E-2</v>
      </c>
    </row>
    <row r="59" spans="1:13" x14ac:dyDescent="0.25">
      <c r="A59" s="3" t="s">
        <v>185</v>
      </c>
      <c r="B59" s="5">
        <v>42.55</v>
      </c>
      <c r="C59" s="5">
        <v>10.23</v>
      </c>
      <c r="D59" s="5">
        <v>13.04</v>
      </c>
      <c r="E59" s="5">
        <v>17.059999999999999</v>
      </c>
      <c r="F59" s="5">
        <v>76.930000000000007</v>
      </c>
      <c r="G59" s="5">
        <v>32.26</v>
      </c>
      <c r="H59" s="6">
        <f t="shared" si="1"/>
        <v>4.3224015332511398E-2</v>
      </c>
      <c r="I59" s="6">
        <f t="shared" si="2"/>
        <v>3.3800434328914442E-2</v>
      </c>
      <c r="J59" s="6">
        <f t="shared" si="3"/>
        <v>2.5632471297144136E-2</v>
      </c>
      <c r="K59" s="6">
        <f t="shared" si="4"/>
        <v>-3.5108286500630816E-3</v>
      </c>
      <c r="L59" s="6">
        <f t="shared" si="5"/>
        <v>1.4797624822517463E-2</v>
      </c>
      <c r="M59" s="6">
        <f t="shared" si="6"/>
        <v>3.0849157019952431E-2</v>
      </c>
    </row>
    <row r="60" spans="1:13" x14ac:dyDescent="0.25">
      <c r="A60" s="3" t="s">
        <v>184</v>
      </c>
      <c r="B60" s="5">
        <v>40.75</v>
      </c>
      <c r="C60" s="5">
        <v>9.89</v>
      </c>
      <c r="D60" s="5">
        <v>12.71</v>
      </c>
      <c r="E60" s="5">
        <v>17.12</v>
      </c>
      <c r="F60" s="5">
        <v>75.8</v>
      </c>
      <c r="G60" s="5">
        <v>31.28</v>
      </c>
      <c r="H60" s="6">
        <f t="shared" si="1"/>
        <v>-9.7680874362070721E-3</v>
      </c>
      <c r="I60" s="6">
        <f t="shared" si="2"/>
        <v>2.0242921892306607E-3</v>
      </c>
      <c r="J60" s="6">
        <f t="shared" si="3"/>
        <v>2.4692612590371633E-2</v>
      </c>
      <c r="K60" s="6">
        <f t="shared" si="4"/>
        <v>-5.2432395098519439E-3</v>
      </c>
      <c r="L60" s="6">
        <f t="shared" si="5"/>
        <v>6.7392193211000109E-2</v>
      </c>
      <c r="M60" s="6">
        <f t="shared" si="6"/>
        <v>8.9222608615091542E-2</v>
      </c>
    </row>
    <row r="61" spans="1:13" x14ac:dyDescent="0.25">
      <c r="A61" s="3" t="s">
        <v>183</v>
      </c>
      <c r="B61" s="5">
        <v>41.15</v>
      </c>
      <c r="C61" s="5">
        <v>9.8699999999999992</v>
      </c>
      <c r="D61" s="5">
        <v>12.4</v>
      </c>
      <c r="E61" s="5">
        <v>17.21</v>
      </c>
      <c r="F61" s="5">
        <v>70.86</v>
      </c>
      <c r="G61" s="5">
        <v>28.61</v>
      </c>
      <c r="H61" s="6">
        <f t="shared" si="1"/>
        <v>7.0723377336026905E-3</v>
      </c>
      <c r="I61" s="6">
        <f t="shared" si="2"/>
        <v>1.2232568435634231E-2</v>
      </c>
      <c r="J61" s="6">
        <f t="shared" si="3"/>
        <v>1.1354542102925849E-2</v>
      </c>
      <c r="K61" s="6">
        <f t="shared" si="4"/>
        <v>4.0918842130616091E-2</v>
      </c>
      <c r="L61" s="6">
        <f t="shared" si="5"/>
        <v>2.1684159180448432E-2</v>
      </c>
      <c r="M61" s="6">
        <f t="shared" si="6"/>
        <v>3.8522197874139288E-3</v>
      </c>
    </row>
    <row r="62" spans="1:13" x14ac:dyDescent="0.25">
      <c r="A62" s="3" t="s">
        <v>182</v>
      </c>
      <c r="B62" s="5">
        <v>40.86</v>
      </c>
      <c r="C62" s="5">
        <v>9.75</v>
      </c>
      <c r="D62" s="5">
        <v>12.26</v>
      </c>
      <c r="E62" s="5">
        <v>16.52</v>
      </c>
      <c r="F62" s="5">
        <v>69.34</v>
      </c>
      <c r="G62" s="5">
        <v>28.5</v>
      </c>
      <c r="H62" s="6">
        <f t="shared" si="1"/>
        <v>-1.2887716371165073E-2</v>
      </c>
      <c r="I62" s="6">
        <f t="shared" si="2"/>
        <v>-3.8234033250836297E-2</v>
      </c>
      <c r="J62" s="6">
        <f t="shared" si="3"/>
        <v>-1.457515680296801E-2</v>
      </c>
      <c r="K62" s="6">
        <f t="shared" si="4"/>
        <v>-2.5105921131076472E-2</v>
      </c>
      <c r="L62" s="6">
        <f t="shared" si="5"/>
        <v>-5.6087009760420253E-3</v>
      </c>
      <c r="M62" s="6">
        <f t="shared" si="6"/>
        <v>-1.2552466071119973E-2</v>
      </c>
    </row>
    <row r="63" spans="1:13" x14ac:dyDescent="0.25">
      <c r="A63" s="3" t="s">
        <v>181</v>
      </c>
      <c r="B63" s="5">
        <v>41.39</v>
      </c>
      <c r="C63" s="5">
        <v>10.130000000000001</v>
      </c>
      <c r="D63" s="5">
        <v>12.44</v>
      </c>
      <c r="E63" s="5">
        <v>16.940000000000001</v>
      </c>
      <c r="F63" s="5">
        <v>69.73</v>
      </c>
      <c r="G63" s="5">
        <v>28.86</v>
      </c>
      <c r="H63" s="6">
        <f t="shared" si="1"/>
        <v>9.4672390563332407E-3</v>
      </c>
      <c r="I63" s="6">
        <f t="shared" si="2"/>
        <v>-9.8667990244509745E-4</v>
      </c>
      <c r="J63" s="6">
        <f t="shared" si="3"/>
        <v>-3.2102756302483213E-3</v>
      </c>
      <c r="K63" s="6">
        <f t="shared" si="4"/>
        <v>-1.1153623112120072E-2</v>
      </c>
      <c r="L63" s="6">
        <f t="shared" si="5"/>
        <v>-6.9786093778904684E-2</v>
      </c>
      <c r="M63" s="6">
        <f t="shared" si="6"/>
        <v>-4.0738830979103559E-2</v>
      </c>
    </row>
    <row r="64" spans="1:13" x14ac:dyDescent="0.25">
      <c r="A64" s="3" t="s">
        <v>180</v>
      </c>
      <c r="B64" s="5">
        <v>41</v>
      </c>
      <c r="C64" s="5">
        <v>10.14</v>
      </c>
      <c r="D64" s="5">
        <v>12.48</v>
      </c>
      <c r="E64" s="5">
        <v>17.13</v>
      </c>
      <c r="F64" s="5">
        <v>74.77</v>
      </c>
      <c r="G64" s="5">
        <v>30.06</v>
      </c>
      <c r="H64" s="6">
        <f t="shared" si="1"/>
        <v>1.9953858243198168E-2</v>
      </c>
      <c r="I64" s="6">
        <f t="shared" si="2"/>
        <v>3.5126541620618235E-2</v>
      </c>
      <c r="J64" s="6">
        <f t="shared" si="3"/>
        <v>-9.5694510161506725E-3</v>
      </c>
      <c r="K64" s="6">
        <f t="shared" si="4"/>
        <v>1.6480655537657676E-2</v>
      </c>
      <c r="L64" s="6">
        <f t="shared" si="5"/>
        <v>4.9607931727779116E-3</v>
      </c>
      <c r="M64" s="6">
        <f t="shared" si="6"/>
        <v>-7.2920442444196843E-3</v>
      </c>
    </row>
    <row r="65" spans="1:13" x14ac:dyDescent="0.25">
      <c r="A65" s="3" t="s">
        <v>179</v>
      </c>
      <c r="B65" s="5">
        <v>40.19</v>
      </c>
      <c r="C65" s="5">
        <v>9.7899999999999991</v>
      </c>
      <c r="D65" s="5">
        <v>12.6</v>
      </c>
      <c r="E65" s="5">
        <v>16.850000000000001</v>
      </c>
      <c r="F65" s="5">
        <v>74.400000000000006</v>
      </c>
      <c r="G65" s="5">
        <v>30.28</v>
      </c>
      <c r="H65" s="6">
        <f t="shared" si="1"/>
        <v>-1.0642347691128885E-2</v>
      </c>
      <c r="I65" s="6">
        <f t="shared" si="2"/>
        <v>-3.2163576489961057E-2</v>
      </c>
      <c r="J65" s="6">
        <f t="shared" si="3"/>
        <v>-1.3401856087015655E-2</v>
      </c>
      <c r="K65" s="6">
        <f t="shared" si="4"/>
        <v>-3.2119549422112433E-2</v>
      </c>
      <c r="L65" s="6">
        <f t="shared" si="5"/>
        <v>-3.590670846324398E-2</v>
      </c>
      <c r="M65" s="6">
        <f t="shared" si="6"/>
        <v>-3.6638884981307067E-2</v>
      </c>
    </row>
    <row r="66" spans="1:13" x14ac:dyDescent="0.25">
      <c r="A66" s="3" t="s">
        <v>178</v>
      </c>
      <c r="B66" s="5">
        <v>40.619999999999997</v>
      </c>
      <c r="C66" s="5">
        <v>10.11</v>
      </c>
      <c r="D66" s="5">
        <v>12.77</v>
      </c>
      <c r="E66" s="5">
        <v>17.399999999999999</v>
      </c>
      <c r="F66" s="5">
        <v>77.12</v>
      </c>
      <c r="G66" s="5">
        <v>31.41</v>
      </c>
      <c r="H66" s="6">
        <f t="shared" si="1"/>
        <v>6.4046274019583321E-2</v>
      </c>
      <c r="I66" s="6">
        <f t="shared" si="2"/>
        <v>1.5952481861878628E-2</v>
      </c>
      <c r="J66" s="6">
        <f t="shared" si="3"/>
        <v>3.9941411321627929E-2</v>
      </c>
      <c r="K66" s="6">
        <f t="shared" si="4"/>
        <v>1.1560822401076006E-2</v>
      </c>
      <c r="L66" s="6">
        <f t="shared" si="5"/>
        <v>2.4148155025166061E-2</v>
      </c>
      <c r="M66" s="6">
        <f t="shared" si="6"/>
        <v>7.9910925480077277E-3</v>
      </c>
    </row>
    <row r="67" spans="1:13" x14ac:dyDescent="0.25">
      <c r="A67" s="3" t="s">
        <v>177</v>
      </c>
      <c r="B67" s="5">
        <v>38.1</v>
      </c>
      <c r="C67" s="5">
        <v>9.9499999999999993</v>
      </c>
      <c r="D67" s="5">
        <v>12.27</v>
      </c>
      <c r="E67" s="5">
        <v>17.2</v>
      </c>
      <c r="F67" s="5">
        <v>75.28</v>
      </c>
      <c r="G67" s="5">
        <v>31.16</v>
      </c>
      <c r="H67" s="6">
        <f t="shared" si="1"/>
        <v>1.8810993143632992E-2</v>
      </c>
      <c r="I67" s="6">
        <f t="shared" si="2"/>
        <v>-2.481516911972402E-2</v>
      </c>
      <c r="J67" s="6">
        <f t="shared" si="3"/>
        <v>-3.6804153846495158E-2</v>
      </c>
      <c r="K67" s="6">
        <f t="shared" si="4"/>
        <v>-1.7426667204309099E-3</v>
      </c>
      <c r="L67" s="6">
        <f t="shared" si="5"/>
        <v>1.4989574019524596E-2</v>
      </c>
      <c r="M67" s="6">
        <f t="shared" si="6"/>
        <v>1.2595031668597018E-2</v>
      </c>
    </row>
    <row r="68" spans="1:13" x14ac:dyDescent="0.25">
      <c r="A68" s="3" t="s">
        <v>176</v>
      </c>
      <c r="B68" s="5">
        <v>37.39</v>
      </c>
      <c r="C68" s="5">
        <v>10.199999999999999</v>
      </c>
      <c r="D68" s="5">
        <v>12.73</v>
      </c>
      <c r="E68" s="5">
        <v>17.23</v>
      </c>
      <c r="F68" s="5">
        <v>74.16</v>
      </c>
      <c r="G68" s="5">
        <v>30.77</v>
      </c>
      <c r="H68" s="6">
        <f t="shared" ref="H68:H131" si="7">LN(B68/B69)</f>
        <v>-1.8548491501490412E-2</v>
      </c>
      <c r="I68" s="6">
        <f t="shared" ref="I68:I131" si="8">LN(C68/C69)</f>
        <v>-1.7493157447517345E-2</v>
      </c>
      <c r="J68" s="6">
        <f t="shared" ref="J68:J131" si="9">LN(D68/D69)</f>
        <v>-1.4815085785140587E-2</v>
      </c>
      <c r="K68" s="6">
        <f t="shared" ref="K68:K131" si="10">LN(E68/E69)</f>
        <v>-3.0859591626721656E-2</v>
      </c>
      <c r="L68" s="6">
        <f t="shared" ref="L68:L131" si="11">LN(F68/F69)</f>
        <v>-2.4376831424093828E-2</v>
      </c>
      <c r="M68" s="6">
        <f t="shared" ref="M68:M131" si="12">LN(G68/G69)</f>
        <v>-3.2926100452180744E-2</v>
      </c>
    </row>
    <row r="69" spans="1:13" x14ac:dyDescent="0.25">
      <c r="A69" s="3" t="s">
        <v>175</v>
      </c>
      <c r="B69" s="5">
        <v>38.090000000000003</v>
      </c>
      <c r="C69" s="5">
        <v>10.38</v>
      </c>
      <c r="D69" s="5">
        <v>12.92</v>
      </c>
      <c r="E69" s="5">
        <v>17.77</v>
      </c>
      <c r="F69" s="5">
        <v>75.989999999999995</v>
      </c>
      <c r="G69" s="5">
        <v>31.8</v>
      </c>
      <c r="H69" s="6">
        <f t="shared" si="7"/>
        <v>-6.0201726121470733E-3</v>
      </c>
      <c r="I69" s="6">
        <f t="shared" si="8"/>
        <v>1.2603172153325405E-2</v>
      </c>
      <c r="J69" s="6">
        <f t="shared" si="9"/>
        <v>-1.6123189960249102E-2</v>
      </c>
      <c r="K69" s="6">
        <f t="shared" si="10"/>
        <v>-2.0607802520430613E-2</v>
      </c>
      <c r="L69" s="6">
        <f t="shared" si="11"/>
        <v>3.8235922382903755E-3</v>
      </c>
      <c r="M69" s="6">
        <f t="shared" si="12"/>
        <v>4.4122353332649925E-3</v>
      </c>
    </row>
    <row r="70" spans="1:13" x14ac:dyDescent="0.25">
      <c r="A70" s="3" t="s">
        <v>174</v>
      </c>
      <c r="B70" s="5">
        <v>38.32</v>
      </c>
      <c r="C70" s="5">
        <v>10.25</v>
      </c>
      <c r="D70" s="5">
        <v>13.13</v>
      </c>
      <c r="E70" s="5">
        <v>18.14</v>
      </c>
      <c r="F70" s="5">
        <v>75.7</v>
      </c>
      <c r="G70" s="5">
        <v>31.66</v>
      </c>
      <c r="H70" s="6">
        <f t="shared" si="7"/>
        <v>5.2205691605951418E-4</v>
      </c>
      <c r="I70" s="6">
        <f t="shared" si="8"/>
        <v>-2.9225544426018536E-3</v>
      </c>
      <c r="J70" s="6">
        <f t="shared" si="9"/>
        <v>1.3803900169158079E-2</v>
      </c>
      <c r="K70" s="6">
        <f t="shared" si="10"/>
        <v>-7.2295020882710573E-2</v>
      </c>
      <c r="L70" s="6">
        <f t="shared" si="11"/>
        <v>-2.6591764980673942E-2</v>
      </c>
      <c r="M70" s="6">
        <f t="shared" si="12"/>
        <v>-2.8030486681473479E-2</v>
      </c>
    </row>
    <row r="71" spans="1:13" x14ac:dyDescent="0.25">
      <c r="A71" s="3" t="s">
        <v>173</v>
      </c>
      <c r="B71" s="5">
        <v>38.299999999999997</v>
      </c>
      <c r="C71" s="5">
        <v>10.28</v>
      </c>
      <c r="D71" s="5">
        <v>12.95</v>
      </c>
      <c r="E71" s="5">
        <v>19.5</v>
      </c>
      <c r="F71" s="5">
        <v>77.739999999999995</v>
      </c>
      <c r="G71" s="5">
        <v>32.56</v>
      </c>
      <c r="H71" s="6">
        <f t="shared" si="7"/>
        <v>3.0216982240962597E-2</v>
      </c>
      <c r="I71" s="6">
        <f t="shared" si="8"/>
        <v>6.6355995349403882E-2</v>
      </c>
      <c r="J71" s="6">
        <f t="shared" si="9"/>
        <v>1.2432172554795402E-2</v>
      </c>
      <c r="K71" s="6">
        <f t="shared" si="10"/>
        <v>4.4568319479876599E-2</v>
      </c>
      <c r="L71" s="6">
        <f t="shared" si="11"/>
        <v>1.2165285270450592E-2</v>
      </c>
      <c r="M71" s="6">
        <f t="shared" si="12"/>
        <v>4.9097336649193274E-2</v>
      </c>
    </row>
    <row r="72" spans="1:13" x14ac:dyDescent="0.25">
      <c r="A72" s="3" t="s">
        <v>172</v>
      </c>
      <c r="B72" s="5">
        <v>37.159999999999997</v>
      </c>
      <c r="C72" s="5">
        <v>9.6199999999999992</v>
      </c>
      <c r="D72" s="5">
        <v>12.79</v>
      </c>
      <c r="E72" s="5">
        <v>18.649999999999999</v>
      </c>
      <c r="F72" s="5">
        <v>76.8</v>
      </c>
      <c r="G72" s="5">
        <v>31</v>
      </c>
      <c r="H72" s="6">
        <f t="shared" si="7"/>
        <v>-1.892632796806577E-2</v>
      </c>
      <c r="I72" s="6">
        <f t="shared" si="8"/>
        <v>6.2565376143051375E-3</v>
      </c>
      <c r="J72" s="6">
        <f t="shared" si="9"/>
        <v>-2.0890508257533729E-2</v>
      </c>
      <c r="K72" s="6">
        <f t="shared" si="10"/>
        <v>6.4551057925560582E-3</v>
      </c>
      <c r="L72" s="6">
        <f t="shared" si="11"/>
        <v>-1.2551112553225436E-2</v>
      </c>
      <c r="M72" s="6">
        <f t="shared" si="12"/>
        <v>-1.186481771744056E-2</v>
      </c>
    </row>
    <row r="73" spans="1:13" x14ac:dyDescent="0.25">
      <c r="A73" s="3" t="s">
        <v>171</v>
      </c>
      <c r="B73" s="5">
        <v>37.869999999999997</v>
      </c>
      <c r="C73" s="5">
        <v>9.56</v>
      </c>
      <c r="D73" s="5">
        <v>13.06</v>
      </c>
      <c r="E73" s="5">
        <v>18.53</v>
      </c>
      <c r="F73" s="5">
        <v>77.77</v>
      </c>
      <c r="G73" s="5">
        <v>31.37</v>
      </c>
      <c r="H73" s="6">
        <f t="shared" si="7"/>
        <v>-3.9098831297276149E-2</v>
      </c>
      <c r="I73" s="6">
        <f t="shared" si="8"/>
        <v>-2.5814546513961766E-2</v>
      </c>
      <c r="J73" s="6">
        <f t="shared" si="9"/>
        <v>-1.4443428583946118E-2</v>
      </c>
      <c r="K73" s="6">
        <f t="shared" si="10"/>
        <v>1.2489980449893148E-2</v>
      </c>
      <c r="L73" s="6">
        <f t="shared" si="11"/>
        <v>-1.3157244156981546E-2</v>
      </c>
      <c r="M73" s="6">
        <f t="shared" si="12"/>
        <v>-4.0911247789215281E-2</v>
      </c>
    </row>
    <row r="74" spans="1:13" x14ac:dyDescent="0.25">
      <c r="A74" s="3" t="s">
        <v>170</v>
      </c>
      <c r="B74" s="5">
        <v>39.380000000000003</v>
      </c>
      <c r="C74" s="5">
        <v>9.81</v>
      </c>
      <c r="D74" s="5">
        <v>13.25</v>
      </c>
      <c r="E74" s="5">
        <v>18.3</v>
      </c>
      <c r="F74" s="5">
        <v>78.8</v>
      </c>
      <c r="G74" s="5">
        <v>32.68</v>
      </c>
      <c r="H74" s="6">
        <f t="shared" si="7"/>
        <v>0</v>
      </c>
      <c r="I74" s="6">
        <f t="shared" si="8"/>
        <v>-2.6158433153199174E-2</v>
      </c>
      <c r="J74" s="6">
        <f t="shared" si="9"/>
        <v>-6.7694880552464816E-3</v>
      </c>
      <c r="K74" s="6">
        <f t="shared" si="10"/>
        <v>-5.4629883904401457E-4</v>
      </c>
      <c r="L74" s="6">
        <f t="shared" si="11"/>
        <v>-6.6875572368637656E-2</v>
      </c>
      <c r="M74" s="6">
        <f t="shared" si="12"/>
        <v>-6.1704030405389097E-2</v>
      </c>
    </row>
    <row r="75" spans="1:13" x14ac:dyDescent="0.25">
      <c r="A75" s="3" t="s">
        <v>169</v>
      </c>
      <c r="B75" s="5">
        <v>39.380000000000003</v>
      </c>
      <c r="C75" s="5">
        <v>10.07</v>
      </c>
      <c r="D75" s="5">
        <v>13.34</v>
      </c>
      <c r="E75" s="5">
        <v>18.309999999999999</v>
      </c>
      <c r="F75" s="5">
        <v>84.25</v>
      </c>
      <c r="G75" s="5">
        <v>34.76</v>
      </c>
      <c r="H75" s="6">
        <f t="shared" si="7"/>
        <v>-3.5487996686875481E-3</v>
      </c>
      <c r="I75" s="6">
        <f t="shared" si="8"/>
        <v>-2.6459162349812118E-2</v>
      </c>
      <c r="J75" s="6">
        <f t="shared" si="9"/>
        <v>-1.0440064996683398E-2</v>
      </c>
      <c r="K75" s="6">
        <f t="shared" si="10"/>
        <v>2.1869882965039199E-3</v>
      </c>
      <c r="L75" s="6">
        <f t="shared" si="11"/>
        <v>0</v>
      </c>
      <c r="M75" s="6">
        <f t="shared" si="12"/>
        <v>8.6343364120858399E-4</v>
      </c>
    </row>
    <row r="76" spans="1:13" x14ac:dyDescent="0.25">
      <c r="A76" s="3" t="s">
        <v>168</v>
      </c>
      <c r="B76" s="5">
        <v>39.520000000000003</v>
      </c>
      <c r="C76" s="5">
        <v>10.34</v>
      </c>
      <c r="D76" s="5">
        <v>13.48</v>
      </c>
      <c r="E76" s="5">
        <v>18.27</v>
      </c>
      <c r="F76" s="5">
        <v>84.25</v>
      </c>
      <c r="G76" s="5">
        <v>34.729999999999997</v>
      </c>
      <c r="H76" s="6">
        <f t="shared" si="7"/>
        <v>2.6408405584012435E-2</v>
      </c>
      <c r="I76" s="6">
        <f t="shared" si="8"/>
        <v>1.1673284304724587E-2</v>
      </c>
      <c r="J76" s="6">
        <f t="shared" si="9"/>
        <v>7.4460507840785322E-3</v>
      </c>
      <c r="K76" s="6">
        <f t="shared" si="10"/>
        <v>-8.7194012918165656E-3</v>
      </c>
      <c r="L76" s="6">
        <f t="shared" si="11"/>
        <v>9.6607585399541354E-3</v>
      </c>
      <c r="M76" s="6">
        <f t="shared" si="12"/>
        <v>1.1001848087624213E-2</v>
      </c>
    </row>
    <row r="77" spans="1:13" x14ac:dyDescent="0.25">
      <c r="A77" s="3" t="s">
        <v>167</v>
      </c>
      <c r="B77" s="5">
        <v>38.49</v>
      </c>
      <c r="C77" s="5">
        <v>10.220000000000001</v>
      </c>
      <c r="D77" s="5">
        <v>13.38</v>
      </c>
      <c r="E77" s="5">
        <v>18.43</v>
      </c>
      <c r="F77" s="5">
        <v>83.44</v>
      </c>
      <c r="G77" s="5">
        <v>34.35</v>
      </c>
      <c r="H77" s="6">
        <f t="shared" si="7"/>
        <v>1.6503321514477934E-2</v>
      </c>
      <c r="I77" s="6">
        <f t="shared" si="8"/>
        <v>5.8881426252225316E-3</v>
      </c>
      <c r="J77" s="6">
        <f t="shared" si="9"/>
        <v>-1.0409015914735526E-2</v>
      </c>
      <c r="K77" s="6">
        <f t="shared" si="10"/>
        <v>2.0280223692892556E-2</v>
      </c>
      <c r="L77" s="6">
        <f t="shared" si="11"/>
        <v>-1.522389060063402E-2</v>
      </c>
      <c r="M77" s="6">
        <f t="shared" si="12"/>
        <v>-2.1883971511982438E-2</v>
      </c>
    </row>
    <row r="78" spans="1:13" x14ac:dyDescent="0.25">
      <c r="A78" s="3" t="s">
        <v>166</v>
      </c>
      <c r="B78" s="5">
        <v>37.86</v>
      </c>
      <c r="C78" s="5">
        <v>10.16</v>
      </c>
      <c r="D78" s="5">
        <v>13.52</v>
      </c>
      <c r="E78" s="5">
        <v>18.059999999999999</v>
      </c>
      <c r="F78" s="5">
        <v>84.72</v>
      </c>
      <c r="G78" s="5">
        <v>35.11</v>
      </c>
      <c r="H78" s="6">
        <f t="shared" si="7"/>
        <v>-2.1944454254559417E-2</v>
      </c>
      <c r="I78" s="6">
        <f t="shared" si="8"/>
        <v>-2.9484050842975454E-3</v>
      </c>
      <c r="J78" s="6">
        <f t="shared" si="9"/>
        <v>7.3991864271051437E-4</v>
      </c>
      <c r="K78" s="6">
        <f t="shared" si="10"/>
        <v>-5.5355661529782026E-4</v>
      </c>
      <c r="L78" s="6">
        <f t="shared" si="11"/>
        <v>-1.7086430894541038E-2</v>
      </c>
      <c r="M78" s="6">
        <f t="shared" si="12"/>
        <v>-2.4199267527191634E-2</v>
      </c>
    </row>
    <row r="79" spans="1:13" x14ac:dyDescent="0.25">
      <c r="A79" s="3" t="s">
        <v>165</v>
      </c>
      <c r="B79" s="5">
        <v>38.700000000000003</v>
      </c>
      <c r="C79" s="5">
        <v>10.19</v>
      </c>
      <c r="D79" s="5">
        <v>13.51</v>
      </c>
      <c r="E79" s="5">
        <v>18.07</v>
      </c>
      <c r="F79" s="5">
        <v>86.18</v>
      </c>
      <c r="G79" s="5">
        <v>35.97</v>
      </c>
      <c r="H79" s="6">
        <f t="shared" si="7"/>
        <v>-1.944790055873314E-2</v>
      </c>
      <c r="I79" s="6">
        <f t="shared" si="8"/>
        <v>-4.7901877802320358E-2</v>
      </c>
      <c r="J79" s="6">
        <f t="shared" si="9"/>
        <v>-2.4132798217415985E-2</v>
      </c>
      <c r="K79" s="6">
        <f t="shared" si="10"/>
        <v>-1.537646989644227E-2</v>
      </c>
      <c r="L79" s="6">
        <f t="shared" si="11"/>
        <v>3.5791926548755321E-2</v>
      </c>
      <c r="M79" s="6">
        <f t="shared" si="12"/>
        <v>-1.270735331293983E-2</v>
      </c>
    </row>
    <row r="80" spans="1:13" x14ac:dyDescent="0.25">
      <c r="A80" s="3" t="s">
        <v>164</v>
      </c>
      <c r="B80" s="5">
        <v>39.46</v>
      </c>
      <c r="C80" s="5">
        <v>10.69</v>
      </c>
      <c r="D80" s="5">
        <v>13.84</v>
      </c>
      <c r="E80" s="5">
        <v>18.350000000000001</v>
      </c>
      <c r="F80" s="5">
        <v>83.15</v>
      </c>
      <c r="G80" s="5">
        <v>36.43</v>
      </c>
      <c r="H80" s="6">
        <f t="shared" si="7"/>
        <v>6.8658883829293476E-3</v>
      </c>
      <c r="I80" s="6">
        <f t="shared" si="8"/>
        <v>3.619442700808527E-2</v>
      </c>
      <c r="J80" s="6">
        <f t="shared" si="9"/>
        <v>7.2280451285657867E-4</v>
      </c>
      <c r="K80" s="6">
        <f t="shared" si="10"/>
        <v>1.0959013789719602E-2</v>
      </c>
      <c r="L80" s="6">
        <f t="shared" si="11"/>
        <v>5.436792793319422E-2</v>
      </c>
      <c r="M80" s="6">
        <f t="shared" si="12"/>
        <v>3.0660149649418572E-2</v>
      </c>
    </row>
    <row r="81" spans="1:13" x14ac:dyDescent="0.25">
      <c r="A81" s="3" t="s">
        <v>163</v>
      </c>
      <c r="B81" s="5">
        <v>39.19</v>
      </c>
      <c r="C81" s="5">
        <v>10.31</v>
      </c>
      <c r="D81" s="5">
        <v>13.83</v>
      </c>
      <c r="E81" s="5">
        <v>18.149999999999999</v>
      </c>
      <c r="F81" s="5">
        <v>78.75</v>
      </c>
      <c r="G81" s="5">
        <v>35.33</v>
      </c>
      <c r="H81" s="6">
        <f t="shared" si="7"/>
        <v>-5.3442040923480172E-3</v>
      </c>
      <c r="I81" s="6">
        <f t="shared" si="8"/>
        <v>-1.2530284425623985E-2</v>
      </c>
      <c r="J81" s="6">
        <f t="shared" si="9"/>
        <v>-2.0043620188055774E-2</v>
      </c>
      <c r="K81" s="6">
        <f t="shared" si="10"/>
        <v>-1.6935668363846482E-2</v>
      </c>
      <c r="L81" s="6">
        <f t="shared" si="11"/>
        <v>6.1132687367818427E-2</v>
      </c>
      <c r="M81" s="6">
        <f t="shared" si="12"/>
        <v>7.0652085562184747E-2</v>
      </c>
    </row>
    <row r="82" spans="1:13" x14ac:dyDescent="0.25">
      <c r="A82" s="3" t="s">
        <v>162</v>
      </c>
      <c r="B82" s="5">
        <v>39.4</v>
      </c>
      <c r="C82" s="5">
        <v>10.44</v>
      </c>
      <c r="D82" s="5">
        <v>14.11</v>
      </c>
      <c r="E82" s="5">
        <v>18.46</v>
      </c>
      <c r="F82" s="5">
        <v>74.08</v>
      </c>
      <c r="G82" s="5">
        <v>32.92</v>
      </c>
      <c r="H82" s="6">
        <f t="shared" si="7"/>
        <v>1.0157441198354218E-3</v>
      </c>
      <c r="I82" s="6">
        <f t="shared" si="8"/>
        <v>-9.5739595632733264E-4</v>
      </c>
      <c r="J82" s="6">
        <f t="shared" si="9"/>
        <v>2.8758272290499473E-2</v>
      </c>
      <c r="K82" s="6">
        <f t="shared" si="10"/>
        <v>1.3086337242893918E-2</v>
      </c>
      <c r="L82" s="6">
        <f t="shared" si="11"/>
        <v>-1.7661684675986541E-2</v>
      </c>
      <c r="M82" s="6">
        <f t="shared" si="12"/>
        <v>5.0781818128078408E-2</v>
      </c>
    </row>
    <row r="83" spans="1:13" x14ac:dyDescent="0.25">
      <c r="A83" s="3" t="s">
        <v>161</v>
      </c>
      <c r="B83" s="5">
        <v>39.36</v>
      </c>
      <c r="C83" s="5">
        <v>10.45</v>
      </c>
      <c r="D83" s="5">
        <v>13.71</v>
      </c>
      <c r="E83" s="5">
        <v>18.22</v>
      </c>
      <c r="F83" s="5">
        <v>75.400000000000006</v>
      </c>
      <c r="G83" s="5">
        <v>31.29</v>
      </c>
      <c r="H83" s="6">
        <f t="shared" si="7"/>
        <v>-6.331539449772613E-3</v>
      </c>
      <c r="I83" s="6">
        <f t="shared" si="8"/>
        <v>-1.9120464716256575E-3</v>
      </c>
      <c r="J83" s="6">
        <f t="shared" si="9"/>
        <v>-2.0217295103166773E-2</v>
      </c>
      <c r="K83" s="6">
        <f t="shared" si="10"/>
        <v>-3.9284039696623127E-2</v>
      </c>
      <c r="L83" s="6">
        <f t="shared" si="11"/>
        <v>5.0735025008082676E-2</v>
      </c>
      <c r="M83" s="6">
        <f t="shared" si="12"/>
        <v>3.1964200368048531E-4</v>
      </c>
    </row>
    <row r="84" spans="1:13" x14ac:dyDescent="0.25">
      <c r="A84" s="3" t="s">
        <v>160</v>
      </c>
      <c r="B84" s="5">
        <v>39.61</v>
      </c>
      <c r="C84" s="5">
        <v>10.47</v>
      </c>
      <c r="D84" s="5">
        <v>13.99</v>
      </c>
      <c r="E84" s="5">
        <v>18.95</v>
      </c>
      <c r="F84" s="5">
        <v>71.67</v>
      </c>
      <c r="G84" s="5">
        <v>31.28</v>
      </c>
      <c r="H84" s="6">
        <f t="shared" si="7"/>
        <v>-2.7146480814724077E-2</v>
      </c>
      <c r="I84" s="6">
        <f t="shared" si="8"/>
        <v>-6.6635182307706242E-3</v>
      </c>
      <c r="J84" s="6">
        <f t="shared" si="9"/>
        <v>-2.3314372855109733E-2</v>
      </c>
      <c r="K84" s="6">
        <f t="shared" si="10"/>
        <v>-9.4538519237261105E-3</v>
      </c>
      <c r="L84" s="6">
        <f t="shared" si="11"/>
        <v>-8.3995345497957646E-2</v>
      </c>
      <c r="M84" s="6">
        <f t="shared" si="12"/>
        <v>-7.7185985049088232E-2</v>
      </c>
    </row>
    <row r="85" spans="1:13" x14ac:dyDescent="0.25">
      <c r="A85" s="3" t="s">
        <v>159</v>
      </c>
      <c r="B85" s="5">
        <v>40.700000000000003</v>
      </c>
      <c r="C85" s="5">
        <v>10.54</v>
      </c>
      <c r="D85" s="5">
        <v>14.32</v>
      </c>
      <c r="E85" s="5">
        <v>19.13</v>
      </c>
      <c r="F85" s="5">
        <v>77.95</v>
      </c>
      <c r="G85" s="5">
        <v>33.79</v>
      </c>
      <c r="H85" s="6">
        <f t="shared" si="7"/>
        <v>-7.5878469554184471E-3</v>
      </c>
      <c r="I85" s="6">
        <f t="shared" si="8"/>
        <v>-1.3195290418832545E-2</v>
      </c>
      <c r="J85" s="6">
        <f t="shared" si="9"/>
        <v>1.6191835621910761E-2</v>
      </c>
      <c r="K85" s="6">
        <f t="shared" si="10"/>
        <v>-1.0449321744934277E-3</v>
      </c>
      <c r="L85" s="6">
        <f t="shared" si="11"/>
        <v>-3.3299211097344186E-3</v>
      </c>
      <c r="M85" s="6">
        <f t="shared" si="12"/>
        <v>-4.9367795755171515E-2</v>
      </c>
    </row>
    <row r="86" spans="1:13" x14ac:dyDescent="0.25">
      <c r="A86" s="3" t="s">
        <v>158</v>
      </c>
      <c r="B86" s="5">
        <v>41.01</v>
      </c>
      <c r="C86" s="5">
        <v>10.68</v>
      </c>
      <c r="D86" s="5">
        <v>14.09</v>
      </c>
      <c r="E86" s="5">
        <v>19.149999999999999</v>
      </c>
      <c r="F86" s="5">
        <v>78.209999999999994</v>
      </c>
      <c r="G86" s="5">
        <v>35.5</v>
      </c>
      <c r="H86" s="6">
        <f t="shared" si="7"/>
        <v>-4.8756705012689445E-4</v>
      </c>
      <c r="I86" s="6">
        <f t="shared" si="8"/>
        <v>-9.3589150490509148E-4</v>
      </c>
      <c r="J86" s="6">
        <f t="shared" si="9"/>
        <v>-4.9557623549848773E-3</v>
      </c>
      <c r="K86" s="6">
        <f t="shared" si="10"/>
        <v>-2.1695065781329952E-2</v>
      </c>
      <c r="L86" s="6">
        <f t="shared" si="11"/>
        <v>2.4069484948878624E-2</v>
      </c>
      <c r="M86" s="6">
        <f t="shared" si="12"/>
        <v>2.3369544569028965E-2</v>
      </c>
    </row>
    <row r="87" spans="1:13" x14ac:dyDescent="0.25">
      <c r="A87" s="3" t="s">
        <v>157</v>
      </c>
      <c r="B87" s="5">
        <v>41.03</v>
      </c>
      <c r="C87" s="5">
        <v>10.69</v>
      </c>
      <c r="D87" s="5">
        <v>14.16</v>
      </c>
      <c r="E87" s="5">
        <v>19.57</v>
      </c>
      <c r="F87" s="5">
        <v>76.349999999999994</v>
      </c>
      <c r="G87" s="5">
        <v>34.68</v>
      </c>
      <c r="H87" s="6">
        <f t="shared" si="7"/>
        <v>-1.3556247300725641E-2</v>
      </c>
      <c r="I87" s="6">
        <f t="shared" si="8"/>
        <v>4.6882411234555384E-3</v>
      </c>
      <c r="J87" s="6">
        <f t="shared" si="9"/>
        <v>-9.8384490002879407E-3</v>
      </c>
      <c r="K87" s="6">
        <f t="shared" si="10"/>
        <v>1.5341347933482408E-3</v>
      </c>
      <c r="L87" s="6">
        <f t="shared" si="11"/>
        <v>1.6507472894552424E-2</v>
      </c>
      <c r="M87" s="6">
        <f t="shared" si="12"/>
        <v>8.1065875329884938E-3</v>
      </c>
    </row>
    <row r="88" spans="1:13" x14ac:dyDescent="0.25">
      <c r="A88" s="3" t="s">
        <v>156</v>
      </c>
      <c r="B88" s="5">
        <v>41.59</v>
      </c>
      <c r="C88" s="5">
        <v>10.64</v>
      </c>
      <c r="D88" s="5">
        <v>14.3</v>
      </c>
      <c r="E88" s="5">
        <v>19.54</v>
      </c>
      <c r="F88" s="5">
        <v>75.099999999999994</v>
      </c>
      <c r="G88" s="5">
        <v>34.4</v>
      </c>
      <c r="H88" s="6">
        <f t="shared" si="7"/>
        <v>1.5996463250508689E-2</v>
      </c>
      <c r="I88" s="6">
        <f t="shared" si="8"/>
        <v>2.2814677766171264E-2</v>
      </c>
      <c r="J88" s="6">
        <f t="shared" si="9"/>
        <v>5.6089466651043578E-2</v>
      </c>
      <c r="K88" s="6">
        <f t="shared" si="10"/>
        <v>-1.825608511580995E-2</v>
      </c>
      <c r="L88" s="6">
        <f t="shared" si="11"/>
        <v>-4.0449088781176409E-2</v>
      </c>
      <c r="M88" s="6">
        <f t="shared" si="12"/>
        <v>-4.2402140780163307E-2</v>
      </c>
    </row>
    <row r="89" spans="1:13" x14ac:dyDescent="0.25">
      <c r="A89" s="3" t="s">
        <v>155</v>
      </c>
      <c r="B89" s="5">
        <v>40.93</v>
      </c>
      <c r="C89" s="5">
        <v>10.4</v>
      </c>
      <c r="D89" s="5">
        <v>13.52</v>
      </c>
      <c r="E89" s="5">
        <v>19.899999999999999</v>
      </c>
      <c r="F89" s="5">
        <v>78.2</v>
      </c>
      <c r="G89" s="5">
        <v>35.89</v>
      </c>
      <c r="H89" s="6">
        <f t="shared" si="7"/>
        <v>-2.5806327779056625E-2</v>
      </c>
      <c r="I89" s="6">
        <f t="shared" si="8"/>
        <v>-1.9048194970694363E-2</v>
      </c>
      <c r="J89" s="6">
        <f t="shared" si="9"/>
        <v>-2.5558163711922131E-2</v>
      </c>
      <c r="K89" s="6">
        <f t="shared" si="10"/>
        <v>-1.8915446992535799E-2</v>
      </c>
      <c r="L89" s="6">
        <f t="shared" si="11"/>
        <v>-3.5179507121173341E-2</v>
      </c>
      <c r="M89" s="6">
        <f t="shared" si="12"/>
        <v>-4.2548004803712645E-2</v>
      </c>
    </row>
    <row r="90" spans="1:13" x14ac:dyDescent="0.25">
      <c r="A90" s="3" t="s">
        <v>154</v>
      </c>
      <c r="B90" s="5">
        <v>42</v>
      </c>
      <c r="C90" s="5">
        <v>10.6</v>
      </c>
      <c r="D90" s="5">
        <v>13.87</v>
      </c>
      <c r="E90" s="5">
        <v>20.28</v>
      </c>
      <c r="F90" s="5">
        <v>81</v>
      </c>
      <c r="G90" s="5">
        <v>37.450000000000003</v>
      </c>
      <c r="H90" s="6">
        <f t="shared" si="7"/>
        <v>-3.4401426717332324E-2</v>
      </c>
      <c r="I90" s="6">
        <f t="shared" si="8"/>
        <v>-2.6072240309775244E-2</v>
      </c>
      <c r="J90" s="6">
        <f t="shared" si="9"/>
        <v>-1.3605652055778709E-2</v>
      </c>
      <c r="K90" s="6">
        <f t="shared" si="10"/>
        <v>-1.3225762219261137E-2</v>
      </c>
      <c r="L90" s="6">
        <f t="shared" si="11"/>
        <v>4.3303501012208964E-3</v>
      </c>
      <c r="M90" s="6">
        <f t="shared" si="12"/>
        <v>5.8918220786030491E-3</v>
      </c>
    </row>
    <row r="91" spans="1:13" x14ac:dyDescent="0.25">
      <c r="A91" s="3" t="s">
        <v>153</v>
      </c>
      <c r="B91" s="5">
        <v>43.47</v>
      </c>
      <c r="C91" s="5">
        <v>10.88</v>
      </c>
      <c r="D91" s="5">
        <v>14.06</v>
      </c>
      <c r="E91" s="5">
        <v>20.55</v>
      </c>
      <c r="F91" s="5">
        <v>80.650000000000006</v>
      </c>
      <c r="G91" s="5">
        <v>37.229999999999997</v>
      </c>
      <c r="H91" s="6">
        <f t="shared" si="7"/>
        <v>-8.2474694300171143E-3</v>
      </c>
      <c r="I91" s="6">
        <f t="shared" si="8"/>
        <v>2.5129288801904872E-2</v>
      </c>
      <c r="J91" s="6">
        <f t="shared" si="9"/>
        <v>2.5938053548439713E-2</v>
      </c>
      <c r="K91" s="6">
        <f t="shared" si="10"/>
        <v>4.2242305198300752E-2</v>
      </c>
      <c r="L91" s="6">
        <f t="shared" si="11"/>
        <v>-3.2186212485302889E-3</v>
      </c>
      <c r="M91" s="6">
        <f t="shared" si="12"/>
        <v>5.1164781066469142E-3</v>
      </c>
    </row>
    <row r="92" spans="1:13" x14ac:dyDescent="0.25">
      <c r="A92" s="3" t="s">
        <v>152</v>
      </c>
      <c r="B92" s="5">
        <v>43.83</v>
      </c>
      <c r="C92" s="5">
        <v>10.61</v>
      </c>
      <c r="D92" s="5">
        <v>13.7</v>
      </c>
      <c r="E92" s="5">
        <v>19.7</v>
      </c>
      <c r="F92" s="5">
        <v>80.91</v>
      </c>
      <c r="G92" s="5">
        <v>37.04</v>
      </c>
      <c r="H92" s="6">
        <f t="shared" si="7"/>
        <v>-3.7393811526186975E-2</v>
      </c>
      <c r="I92" s="6">
        <f t="shared" si="8"/>
        <v>-9.3809318337657113E-3</v>
      </c>
      <c r="J92" s="6">
        <f t="shared" si="9"/>
        <v>-7.2966074014385433E-4</v>
      </c>
      <c r="K92" s="6">
        <f t="shared" si="10"/>
        <v>-1.860752706430403E-2</v>
      </c>
      <c r="L92" s="6">
        <f t="shared" si="11"/>
        <v>-2.3815010829507478E-2</v>
      </c>
      <c r="M92" s="6">
        <f t="shared" si="12"/>
        <v>-6.17674065259095E-2</v>
      </c>
    </row>
    <row r="93" spans="1:13" x14ac:dyDescent="0.25">
      <c r="A93" s="3" t="s">
        <v>151</v>
      </c>
      <c r="B93" s="5">
        <v>45.5</v>
      </c>
      <c r="C93" s="5">
        <v>10.71</v>
      </c>
      <c r="D93" s="5">
        <v>13.71</v>
      </c>
      <c r="E93" s="5">
        <v>20.07</v>
      </c>
      <c r="F93" s="5">
        <v>82.86</v>
      </c>
      <c r="G93" s="5">
        <v>39.4</v>
      </c>
      <c r="H93" s="6">
        <f t="shared" si="7"/>
        <v>-6.134988567515944E-3</v>
      </c>
      <c r="I93" s="6">
        <f t="shared" si="8"/>
        <v>1.8691594227035718E-3</v>
      </c>
      <c r="J93" s="6">
        <f t="shared" si="9"/>
        <v>-7.9913247653007249E-3</v>
      </c>
      <c r="K93" s="6">
        <f t="shared" si="10"/>
        <v>-6.9513686072828502E-3</v>
      </c>
      <c r="L93" s="6">
        <f t="shared" si="11"/>
        <v>1.4098434783298544E-2</v>
      </c>
      <c r="M93" s="6">
        <f t="shared" si="12"/>
        <v>5.5994037874935029E-3</v>
      </c>
    </row>
    <row r="94" spans="1:13" x14ac:dyDescent="0.25">
      <c r="A94" s="3" t="s">
        <v>150</v>
      </c>
      <c r="B94" s="5">
        <v>45.78</v>
      </c>
      <c r="C94" s="5">
        <v>10.69</v>
      </c>
      <c r="D94" s="5">
        <v>13.82</v>
      </c>
      <c r="E94" s="5">
        <v>20.21</v>
      </c>
      <c r="F94" s="5">
        <v>81.7</v>
      </c>
      <c r="G94" s="5">
        <v>39.18</v>
      </c>
      <c r="H94" s="6">
        <f t="shared" si="7"/>
        <v>-5.6632693292612522E-3</v>
      </c>
      <c r="I94" s="6">
        <f t="shared" si="8"/>
        <v>-4.7497512047114804E-2</v>
      </c>
      <c r="J94" s="6">
        <f t="shared" si="9"/>
        <v>-6.4911875958277472E-3</v>
      </c>
      <c r="K94" s="6">
        <f t="shared" si="10"/>
        <v>1.0445257861538604E-2</v>
      </c>
      <c r="L94" s="6">
        <f t="shared" si="11"/>
        <v>1.9154122810395267E-2</v>
      </c>
      <c r="M94" s="6">
        <f t="shared" si="12"/>
        <v>-1.2680869900277324E-2</v>
      </c>
    </row>
    <row r="95" spans="1:13" x14ac:dyDescent="0.25">
      <c r="A95" s="3" t="s">
        <v>149</v>
      </c>
      <c r="B95" s="5">
        <v>46.04</v>
      </c>
      <c r="C95" s="5">
        <v>11.21</v>
      </c>
      <c r="D95" s="5">
        <v>13.91</v>
      </c>
      <c r="E95" s="5">
        <v>20</v>
      </c>
      <c r="F95" s="5">
        <v>80.150000000000006</v>
      </c>
      <c r="G95" s="5">
        <v>39.68</v>
      </c>
      <c r="H95" s="6">
        <f t="shared" si="7"/>
        <v>-1.63726190699191E-2</v>
      </c>
      <c r="I95" s="6">
        <f t="shared" si="8"/>
        <v>3.6334605432951569E-2</v>
      </c>
      <c r="J95" s="6">
        <f t="shared" si="9"/>
        <v>-7.1864897092202519E-4</v>
      </c>
      <c r="K95" s="6">
        <f t="shared" si="10"/>
        <v>-1.2916225266546401E-2</v>
      </c>
      <c r="L95" s="6">
        <f t="shared" si="11"/>
        <v>2.5653773047083824E-2</v>
      </c>
      <c r="M95" s="6">
        <f t="shared" si="12"/>
        <v>-1.5256016786583792E-2</v>
      </c>
    </row>
    <row r="96" spans="1:13" x14ac:dyDescent="0.25">
      <c r="A96" s="3" t="s">
        <v>148</v>
      </c>
      <c r="B96" s="5">
        <v>46.8</v>
      </c>
      <c r="C96" s="5">
        <v>10.81</v>
      </c>
      <c r="D96" s="5">
        <v>13.92</v>
      </c>
      <c r="E96" s="5">
        <v>20.260000000000002</v>
      </c>
      <c r="F96" s="5">
        <v>78.12</v>
      </c>
      <c r="G96" s="5">
        <v>40.29</v>
      </c>
      <c r="H96" s="6">
        <f t="shared" si="7"/>
        <v>3.788826791950247E-2</v>
      </c>
      <c r="I96" s="6">
        <f t="shared" si="8"/>
        <v>-2.0147201614294116E-2</v>
      </c>
      <c r="J96" s="6">
        <f t="shared" si="9"/>
        <v>-4.3010818993906973E-3</v>
      </c>
      <c r="K96" s="6">
        <f t="shared" si="10"/>
        <v>5.4442104278454063E-3</v>
      </c>
      <c r="L96" s="6">
        <f t="shared" si="11"/>
        <v>4.6105598798763088E-2</v>
      </c>
      <c r="M96" s="6">
        <f t="shared" si="12"/>
        <v>7.3096589240027224E-2</v>
      </c>
    </row>
    <row r="97" spans="1:13" x14ac:dyDescent="0.25">
      <c r="A97" s="3" t="s">
        <v>147</v>
      </c>
      <c r="B97" s="5">
        <v>45.06</v>
      </c>
      <c r="C97" s="5">
        <v>11.03</v>
      </c>
      <c r="D97" s="5">
        <v>13.98</v>
      </c>
      <c r="E97" s="5">
        <v>20.149999999999999</v>
      </c>
      <c r="F97" s="5">
        <v>74.599999999999994</v>
      </c>
      <c r="G97" s="5">
        <v>37.450000000000003</v>
      </c>
      <c r="H97" s="6">
        <f t="shared" si="7"/>
        <v>4.3312517474661597E-2</v>
      </c>
      <c r="I97" s="6">
        <f t="shared" si="8"/>
        <v>-2.2412412804501753E-2</v>
      </c>
      <c r="J97" s="6">
        <f t="shared" si="9"/>
        <v>5.0197308703126657E-3</v>
      </c>
      <c r="K97" s="6">
        <f t="shared" si="10"/>
        <v>-7.4165976550498187E-3</v>
      </c>
      <c r="L97" s="6">
        <f t="shared" si="11"/>
        <v>-1.6749029051037798E-2</v>
      </c>
      <c r="M97" s="6">
        <f t="shared" si="12"/>
        <v>1.4795158916747117E-2</v>
      </c>
    </row>
    <row r="98" spans="1:13" x14ac:dyDescent="0.25">
      <c r="A98" s="3" t="s">
        <v>146</v>
      </c>
      <c r="B98" s="5">
        <v>43.15</v>
      </c>
      <c r="C98" s="5">
        <v>11.28</v>
      </c>
      <c r="D98" s="5">
        <v>13.91</v>
      </c>
      <c r="E98" s="5">
        <v>20.3</v>
      </c>
      <c r="F98" s="5">
        <v>75.86</v>
      </c>
      <c r="G98" s="5">
        <v>36.9</v>
      </c>
      <c r="H98" s="6">
        <f t="shared" si="7"/>
        <v>-7.6186447235716921E-3</v>
      </c>
      <c r="I98" s="6">
        <f t="shared" si="8"/>
        <v>3.0605449076077769E-2</v>
      </c>
      <c r="J98" s="6">
        <f t="shared" si="9"/>
        <v>1.3753383637612398E-2</v>
      </c>
      <c r="K98" s="6">
        <f t="shared" si="10"/>
        <v>2.2416878914542273E-2</v>
      </c>
      <c r="L98" s="6">
        <f t="shared" si="11"/>
        <v>-4.9967230851937034E-3</v>
      </c>
      <c r="M98" s="6">
        <f t="shared" si="12"/>
        <v>-1.8792499349367397E-2</v>
      </c>
    </row>
    <row r="99" spans="1:13" x14ac:dyDescent="0.25">
      <c r="A99" s="3" t="s">
        <v>145</v>
      </c>
      <c r="B99" s="5">
        <v>43.48</v>
      </c>
      <c r="C99" s="5">
        <v>10.94</v>
      </c>
      <c r="D99" s="5">
        <v>13.72</v>
      </c>
      <c r="E99" s="5">
        <v>19.850000000000001</v>
      </c>
      <c r="F99" s="5">
        <v>76.239999999999995</v>
      </c>
      <c r="G99" s="5">
        <v>37.6</v>
      </c>
      <c r="H99" s="6">
        <f t="shared" si="7"/>
        <v>2.3001725230789775E-4</v>
      </c>
      <c r="I99" s="6">
        <f t="shared" si="8"/>
        <v>-1.9910159959329751E-2</v>
      </c>
      <c r="J99" s="6">
        <f t="shared" si="9"/>
        <v>7.3153215763729152E-3</v>
      </c>
      <c r="K99" s="6">
        <f t="shared" si="10"/>
        <v>1.1144998844829779E-2</v>
      </c>
      <c r="L99" s="6">
        <f t="shared" si="11"/>
        <v>-5.1883361606769339E-2</v>
      </c>
      <c r="M99" s="6">
        <f t="shared" si="12"/>
        <v>-2.6766226604519501E-2</v>
      </c>
    </row>
    <row r="100" spans="1:13" x14ac:dyDescent="0.25">
      <c r="A100" s="3" t="s">
        <v>144</v>
      </c>
      <c r="B100" s="5">
        <v>43.47</v>
      </c>
      <c r="C100" s="5">
        <v>11.16</v>
      </c>
      <c r="D100" s="5">
        <v>13.62</v>
      </c>
      <c r="E100" s="5">
        <v>19.63</v>
      </c>
      <c r="F100" s="5">
        <v>80.3</v>
      </c>
      <c r="G100" s="5">
        <v>38.619999999999997</v>
      </c>
      <c r="H100" s="6">
        <f t="shared" si="7"/>
        <v>-8.2474694300171143E-3</v>
      </c>
      <c r="I100" s="6">
        <f t="shared" si="8"/>
        <v>1.2624153228396407E-2</v>
      </c>
      <c r="J100" s="6">
        <f t="shared" si="9"/>
        <v>-4.3956114730381093E-3</v>
      </c>
      <c r="K100" s="6">
        <f t="shared" si="10"/>
        <v>1.488351826322145E-2</v>
      </c>
      <c r="L100" s="6">
        <f t="shared" si="11"/>
        <v>4.6259123381912945E-2</v>
      </c>
      <c r="M100" s="6">
        <f t="shared" si="12"/>
        <v>6.8031581805945401E-2</v>
      </c>
    </row>
    <row r="101" spans="1:13" x14ac:dyDescent="0.25">
      <c r="A101" s="3" t="s">
        <v>143</v>
      </c>
      <c r="B101" s="5">
        <v>43.83</v>
      </c>
      <c r="C101" s="5">
        <v>11.02</v>
      </c>
      <c r="D101" s="5">
        <v>13.68</v>
      </c>
      <c r="E101" s="5">
        <v>19.34</v>
      </c>
      <c r="F101" s="5">
        <v>76.67</v>
      </c>
      <c r="G101" s="5">
        <v>36.08</v>
      </c>
      <c r="H101" s="6">
        <f t="shared" si="7"/>
        <v>1.1704092297927998E-2</v>
      </c>
      <c r="I101" s="6">
        <f t="shared" si="8"/>
        <v>6.372347462258612E-3</v>
      </c>
      <c r="J101" s="6">
        <f t="shared" si="9"/>
        <v>-3.6483075854753062E-3</v>
      </c>
      <c r="K101" s="6">
        <f t="shared" si="10"/>
        <v>-3.0975760441341693E-3</v>
      </c>
      <c r="L101" s="6">
        <f t="shared" si="11"/>
        <v>1.7499295306908091E-2</v>
      </c>
      <c r="M101" s="6">
        <f t="shared" si="12"/>
        <v>6.3209028364742612E-2</v>
      </c>
    </row>
    <row r="102" spans="1:13" x14ac:dyDescent="0.25">
      <c r="A102" s="3" t="s">
        <v>142</v>
      </c>
      <c r="B102" s="5">
        <v>43.32</v>
      </c>
      <c r="C102" s="5">
        <v>10.95</v>
      </c>
      <c r="D102" s="5">
        <v>13.73</v>
      </c>
      <c r="E102" s="5">
        <v>19.399999999999999</v>
      </c>
      <c r="F102" s="5">
        <v>75.34</v>
      </c>
      <c r="G102" s="5">
        <v>33.869999999999997</v>
      </c>
      <c r="H102" s="6">
        <f t="shared" si="7"/>
        <v>2.5483553186937839E-2</v>
      </c>
      <c r="I102" s="6">
        <f t="shared" si="8"/>
        <v>1.4719676992466514E-2</v>
      </c>
      <c r="J102" s="6">
        <f t="shared" si="9"/>
        <v>3.1819184552171635E-2</v>
      </c>
      <c r="K102" s="6">
        <f t="shared" si="10"/>
        <v>2.6111144003685804E-2</v>
      </c>
      <c r="L102" s="6">
        <f t="shared" si="11"/>
        <v>-1.9974382872802815E-2</v>
      </c>
      <c r="M102" s="6">
        <f t="shared" si="12"/>
        <v>-1.378118863964929E-2</v>
      </c>
    </row>
    <row r="103" spans="1:13" x14ac:dyDescent="0.25">
      <c r="A103" s="3" t="s">
        <v>141</v>
      </c>
      <c r="B103" s="5">
        <v>42.23</v>
      </c>
      <c r="C103" s="5">
        <v>10.79</v>
      </c>
      <c r="D103" s="5">
        <v>13.3</v>
      </c>
      <c r="E103" s="5">
        <v>18.899999999999999</v>
      </c>
      <c r="F103" s="5">
        <v>76.86</v>
      </c>
      <c r="G103" s="5">
        <v>34.340000000000003</v>
      </c>
      <c r="H103" s="6">
        <f t="shared" si="7"/>
        <v>2.907111630161751E-2</v>
      </c>
      <c r="I103" s="6">
        <f t="shared" si="8"/>
        <v>1.1183713956381134E-2</v>
      </c>
      <c r="J103" s="6">
        <f t="shared" si="9"/>
        <v>1.8975901459005604E-2</v>
      </c>
      <c r="K103" s="6">
        <f t="shared" si="10"/>
        <v>0</v>
      </c>
      <c r="L103" s="6">
        <f t="shared" si="11"/>
        <v>-2.0730801002683968E-2</v>
      </c>
      <c r="M103" s="6">
        <f t="shared" si="12"/>
        <v>1.0244491761304823E-2</v>
      </c>
    </row>
    <row r="104" spans="1:13" x14ac:dyDescent="0.25">
      <c r="A104" s="3" t="s">
        <v>140</v>
      </c>
      <c r="B104" s="5">
        <v>41.02</v>
      </c>
      <c r="C104" s="5">
        <v>10.67</v>
      </c>
      <c r="D104" s="5">
        <v>13.05</v>
      </c>
      <c r="E104" s="5">
        <v>18.899999999999999</v>
      </c>
      <c r="F104" s="5">
        <v>78.47</v>
      </c>
      <c r="G104" s="5">
        <v>33.99</v>
      </c>
      <c r="H104" s="6">
        <f t="shared" si="7"/>
        <v>2.3931079129866428E-2</v>
      </c>
      <c r="I104" s="6">
        <f t="shared" si="8"/>
        <v>-1.0256500167188997E-2</v>
      </c>
      <c r="J104" s="6">
        <f t="shared" si="9"/>
        <v>7.6923456231558652E-3</v>
      </c>
      <c r="K104" s="6">
        <f t="shared" si="10"/>
        <v>4.8234762877731728E-2</v>
      </c>
      <c r="L104" s="6">
        <f t="shared" si="11"/>
        <v>-3.9427714033779468E-3</v>
      </c>
      <c r="M104" s="6">
        <f t="shared" si="12"/>
        <v>-3.7816600231226356E-2</v>
      </c>
    </row>
    <row r="105" spans="1:13" x14ac:dyDescent="0.25">
      <c r="A105" s="3" t="s">
        <v>139</v>
      </c>
      <c r="B105" s="5">
        <v>40.049999999999997</v>
      </c>
      <c r="C105" s="5">
        <v>10.78</v>
      </c>
      <c r="D105" s="5">
        <v>12.95</v>
      </c>
      <c r="E105" s="5">
        <v>18.010000000000002</v>
      </c>
      <c r="F105" s="5">
        <v>78.78</v>
      </c>
      <c r="G105" s="5">
        <v>35.299999999999997</v>
      </c>
      <c r="H105" s="6">
        <f t="shared" si="7"/>
        <v>-1.9043483867330634E-2</v>
      </c>
      <c r="I105" s="6">
        <f t="shared" si="8"/>
        <v>-3.9113671603217555E-2</v>
      </c>
      <c r="J105" s="6">
        <f t="shared" si="9"/>
        <v>-6.5744357531120109E-2</v>
      </c>
      <c r="K105" s="6">
        <f t="shared" si="10"/>
        <v>-2.1966836057121658E-2</v>
      </c>
      <c r="L105" s="6">
        <f t="shared" si="11"/>
        <v>-1.2864346913003222E-2</v>
      </c>
      <c r="M105" s="6">
        <f t="shared" si="12"/>
        <v>-6.2322895646626582E-2</v>
      </c>
    </row>
    <row r="106" spans="1:13" x14ac:dyDescent="0.25">
      <c r="A106" s="3" t="s">
        <v>138</v>
      </c>
      <c r="B106" s="5">
        <v>40.82</v>
      </c>
      <c r="C106" s="5">
        <v>11.21</v>
      </c>
      <c r="D106" s="5">
        <v>13.83</v>
      </c>
      <c r="E106" s="5">
        <v>18.41</v>
      </c>
      <c r="F106" s="5">
        <v>79.8</v>
      </c>
      <c r="G106" s="5">
        <v>37.57</v>
      </c>
      <c r="H106" s="6">
        <f t="shared" si="7"/>
        <v>-1.5074440569528769E-2</v>
      </c>
      <c r="I106" s="6">
        <f t="shared" si="8"/>
        <v>9.8611287657802103E-3</v>
      </c>
      <c r="J106" s="6">
        <f t="shared" si="9"/>
        <v>-5.7678602586847261E-3</v>
      </c>
      <c r="K106" s="6">
        <f t="shared" si="10"/>
        <v>-2.5209165472368046E-2</v>
      </c>
      <c r="L106" s="6">
        <f t="shared" si="11"/>
        <v>-2.3781224049674358E-3</v>
      </c>
      <c r="M106" s="6">
        <f t="shared" si="12"/>
        <v>1.0703875276716649E-2</v>
      </c>
    </row>
    <row r="107" spans="1:13" x14ac:dyDescent="0.25">
      <c r="A107" s="3" t="s">
        <v>137</v>
      </c>
      <c r="B107" s="5">
        <v>41.44</v>
      </c>
      <c r="C107" s="5">
        <v>11.1</v>
      </c>
      <c r="D107" s="5">
        <v>13.91</v>
      </c>
      <c r="E107" s="5">
        <v>18.88</v>
      </c>
      <c r="F107" s="5">
        <v>79.989999999999995</v>
      </c>
      <c r="G107" s="5">
        <v>37.17</v>
      </c>
      <c r="H107" s="6">
        <f t="shared" si="7"/>
        <v>-3.834789398498948E-2</v>
      </c>
      <c r="I107" s="6">
        <f t="shared" si="8"/>
        <v>-3.5971261808495918E-3</v>
      </c>
      <c r="J107" s="6">
        <f t="shared" si="9"/>
        <v>-1.3566791448771017E-2</v>
      </c>
      <c r="K107" s="6">
        <f t="shared" si="10"/>
        <v>0</v>
      </c>
      <c r="L107" s="6">
        <f t="shared" si="11"/>
        <v>3.4078313528347066E-2</v>
      </c>
      <c r="M107" s="6">
        <f t="shared" si="12"/>
        <v>-3.5675602620764128E-2</v>
      </c>
    </row>
    <row r="108" spans="1:13" x14ac:dyDescent="0.25">
      <c r="A108" s="3" t="s">
        <v>136</v>
      </c>
      <c r="B108" s="5">
        <v>43.06</v>
      </c>
      <c r="C108" s="5">
        <v>11.14</v>
      </c>
      <c r="D108" s="5">
        <v>14.1</v>
      </c>
      <c r="E108" s="5">
        <v>18.88</v>
      </c>
      <c r="F108" s="5">
        <v>77.31</v>
      </c>
      <c r="G108" s="5">
        <v>38.520000000000003</v>
      </c>
      <c r="H108" s="6">
        <f t="shared" si="7"/>
        <v>3.209336313146114E-2</v>
      </c>
      <c r="I108" s="6">
        <f t="shared" si="8"/>
        <v>-4.4782878246957553E-3</v>
      </c>
      <c r="J108" s="6">
        <f t="shared" si="9"/>
        <v>2.129926257824849E-3</v>
      </c>
      <c r="K108" s="6">
        <f t="shared" si="10"/>
        <v>-5.2952079606364644E-4</v>
      </c>
      <c r="L108" s="6">
        <f t="shared" si="11"/>
        <v>-5.3270384058724002E-2</v>
      </c>
      <c r="M108" s="6">
        <f t="shared" si="12"/>
        <v>8.249031814439442E-2</v>
      </c>
    </row>
    <row r="109" spans="1:13" x14ac:dyDescent="0.25">
      <c r="A109" s="3" t="s">
        <v>135</v>
      </c>
      <c r="B109" s="5">
        <v>41.7</v>
      </c>
      <c r="C109" s="5">
        <v>11.19</v>
      </c>
      <c r="D109" s="5">
        <v>14.07</v>
      </c>
      <c r="E109" s="5">
        <v>18.89</v>
      </c>
      <c r="F109" s="5">
        <v>81.540000000000006</v>
      </c>
      <c r="G109" s="5">
        <v>35.47</v>
      </c>
      <c r="H109" s="6">
        <f t="shared" si="7"/>
        <v>-5.2619112080309182E-3</v>
      </c>
      <c r="I109" s="6">
        <f t="shared" si="8"/>
        <v>-8.9325597721499092E-4</v>
      </c>
      <c r="J109" s="6">
        <f t="shared" si="9"/>
        <v>2.0826605540785231E-2</v>
      </c>
      <c r="K109" s="6">
        <f t="shared" si="10"/>
        <v>-2.115283707813199E-3</v>
      </c>
      <c r="L109" s="6">
        <f t="shared" si="11"/>
        <v>4.7944034305072297E-3</v>
      </c>
      <c r="M109" s="6">
        <f t="shared" si="12"/>
        <v>3.5000704077296184E-2</v>
      </c>
    </row>
    <row r="110" spans="1:13" x14ac:dyDescent="0.25">
      <c r="A110" s="3" t="s">
        <v>134</v>
      </c>
      <c r="B110" s="5">
        <v>41.92</v>
      </c>
      <c r="C110" s="5">
        <v>11.2</v>
      </c>
      <c r="D110" s="5">
        <v>13.78</v>
      </c>
      <c r="E110" s="5">
        <v>18.93</v>
      </c>
      <c r="F110" s="5">
        <v>81.150000000000006</v>
      </c>
      <c r="G110" s="5">
        <v>34.25</v>
      </c>
      <c r="H110" s="6">
        <f t="shared" si="7"/>
        <v>4.7721308469466392E-4</v>
      </c>
      <c r="I110" s="6">
        <f t="shared" si="8"/>
        <v>-1.7699577099400975E-2</v>
      </c>
      <c r="J110" s="6">
        <f t="shared" si="9"/>
        <v>8.7464114428684528E-3</v>
      </c>
      <c r="K110" s="6">
        <f t="shared" si="10"/>
        <v>1.2224441360690457E-2</v>
      </c>
      <c r="L110" s="6">
        <f t="shared" si="11"/>
        <v>5.8085808745892403E-3</v>
      </c>
      <c r="M110" s="6">
        <f t="shared" si="12"/>
        <v>7.5164116426809605E-2</v>
      </c>
    </row>
    <row r="111" spans="1:13" x14ac:dyDescent="0.25">
      <c r="A111" s="3" t="s">
        <v>133</v>
      </c>
      <c r="B111" s="5">
        <v>41.9</v>
      </c>
      <c r="C111" s="5">
        <v>11.4</v>
      </c>
      <c r="D111" s="5">
        <v>13.66</v>
      </c>
      <c r="E111" s="5">
        <v>18.7</v>
      </c>
      <c r="F111" s="5">
        <v>80.680000000000007</v>
      </c>
      <c r="G111" s="5">
        <v>31.77</v>
      </c>
      <c r="H111" s="6">
        <f t="shared" si="7"/>
        <v>-1.9074874643948839E-3</v>
      </c>
      <c r="I111" s="6">
        <f t="shared" si="8"/>
        <v>9.6959772388793275E-3</v>
      </c>
      <c r="J111" s="6">
        <f t="shared" si="9"/>
        <v>0</v>
      </c>
      <c r="K111" s="6">
        <f t="shared" si="10"/>
        <v>-2.2211383762714389E-2</v>
      </c>
      <c r="L111" s="6">
        <f t="shared" si="11"/>
        <v>-3.8896492947708076E-2</v>
      </c>
      <c r="M111" s="6">
        <f t="shared" si="12"/>
        <v>9.8147061139524455E-2</v>
      </c>
    </row>
    <row r="112" spans="1:13" x14ac:dyDescent="0.25">
      <c r="A112" s="3" t="s">
        <v>132</v>
      </c>
      <c r="B112" s="5">
        <v>41.98</v>
      </c>
      <c r="C112" s="5">
        <v>11.29</v>
      </c>
      <c r="D112" s="5">
        <v>13.66</v>
      </c>
      <c r="E112" s="5">
        <v>19.12</v>
      </c>
      <c r="F112" s="5">
        <v>83.88</v>
      </c>
      <c r="G112" s="5">
        <v>28.8</v>
      </c>
      <c r="H112" s="6">
        <f t="shared" si="7"/>
        <v>-9.9550478454251742E-3</v>
      </c>
      <c r="I112" s="6">
        <f t="shared" si="8"/>
        <v>-1.7559713699093791E-2</v>
      </c>
      <c r="J112" s="6">
        <f t="shared" si="9"/>
        <v>-1.8136151792707521E-2</v>
      </c>
      <c r="K112" s="6">
        <f t="shared" si="10"/>
        <v>-9.8881888171676903E-3</v>
      </c>
      <c r="L112" s="6">
        <f t="shared" si="11"/>
        <v>-9.1379025454252239E-3</v>
      </c>
      <c r="M112" s="6">
        <f t="shared" si="12"/>
        <v>5.3122451656286596E-2</v>
      </c>
    </row>
    <row r="113" spans="1:13" x14ac:dyDescent="0.25">
      <c r="A113" s="3" t="s">
        <v>131</v>
      </c>
      <c r="B113" s="5">
        <v>42.4</v>
      </c>
      <c r="C113" s="5">
        <v>11.49</v>
      </c>
      <c r="D113" s="5">
        <v>13.91</v>
      </c>
      <c r="E113" s="5">
        <v>19.309999999999999</v>
      </c>
      <c r="F113" s="5">
        <v>84.65</v>
      </c>
      <c r="G113" s="5">
        <v>27.31</v>
      </c>
      <c r="H113" s="6">
        <f t="shared" si="7"/>
        <v>-4.0014176021489246E-3</v>
      </c>
      <c r="I113" s="6">
        <f t="shared" si="8"/>
        <v>-5.0074100646004517E-2</v>
      </c>
      <c r="J113" s="6">
        <f t="shared" si="9"/>
        <v>1.1569181822771271E-2</v>
      </c>
      <c r="K113" s="6">
        <f t="shared" si="10"/>
        <v>5.1800052958311891E-4</v>
      </c>
      <c r="L113" s="6">
        <f t="shared" si="11"/>
        <v>-2.5311901292303009E-2</v>
      </c>
      <c r="M113" s="6">
        <f t="shared" si="12"/>
        <v>-1.4179477707679152E-2</v>
      </c>
    </row>
    <row r="114" spans="1:13" x14ac:dyDescent="0.25">
      <c r="A114" s="3" t="s">
        <v>130</v>
      </c>
      <c r="B114" s="5">
        <v>42.57</v>
      </c>
      <c r="C114" s="5">
        <v>12.08</v>
      </c>
      <c r="D114" s="5">
        <v>13.75</v>
      </c>
      <c r="E114" s="5">
        <v>19.3</v>
      </c>
      <c r="F114" s="5">
        <v>86.82</v>
      </c>
      <c r="G114" s="5">
        <v>27.7</v>
      </c>
      <c r="H114" s="6">
        <f t="shared" si="7"/>
        <v>4.2467698429945029E-2</v>
      </c>
      <c r="I114" s="6">
        <f t="shared" si="8"/>
        <v>1.4172809139460228E-2</v>
      </c>
      <c r="J114" s="6">
        <f t="shared" si="9"/>
        <v>7.275373183769279E-4</v>
      </c>
      <c r="K114" s="6">
        <f t="shared" si="10"/>
        <v>5.1948168771041511E-3</v>
      </c>
      <c r="L114" s="6">
        <f t="shared" si="11"/>
        <v>3.171154389710145E-2</v>
      </c>
      <c r="M114" s="6">
        <f t="shared" si="12"/>
        <v>-7.5526343549380693E-3</v>
      </c>
    </row>
    <row r="115" spans="1:13" x14ac:dyDescent="0.25">
      <c r="A115" s="3" t="s">
        <v>129</v>
      </c>
      <c r="B115" s="5">
        <v>40.799999999999997</v>
      </c>
      <c r="C115" s="5">
        <v>11.91</v>
      </c>
      <c r="D115" s="5">
        <v>13.74</v>
      </c>
      <c r="E115" s="5">
        <v>19.2</v>
      </c>
      <c r="F115" s="5">
        <v>84.11</v>
      </c>
      <c r="G115" s="5">
        <v>27.91</v>
      </c>
      <c r="H115" s="6">
        <f t="shared" si="7"/>
        <v>4.5376878415609972E-2</v>
      </c>
      <c r="I115" s="6">
        <f t="shared" si="8"/>
        <v>5.0505157860685716E-3</v>
      </c>
      <c r="J115" s="6">
        <f t="shared" si="9"/>
        <v>5.1076360583450428E-3</v>
      </c>
      <c r="K115" s="6">
        <f t="shared" si="10"/>
        <v>-5.1948168771040228E-3</v>
      </c>
      <c r="L115" s="6">
        <f t="shared" si="11"/>
        <v>-2.3151630439128355E-2</v>
      </c>
      <c r="M115" s="6">
        <f t="shared" si="12"/>
        <v>-2.8608696631792534E-2</v>
      </c>
    </row>
    <row r="116" spans="1:13" x14ac:dyDescent="0.25">
      <c r="A116" s="3" t="s">
        <v>128</v>
      </c>
      <c r="B116" s="5">
        <v>38.99</v>
      </c>
      <c r="C116" s="5">
        <v>11.85</v>
      </c>
      <c r="D116" s="5">
        <v>13.67</v>
      </c>
      <c r="E116" s="5">
        <v>19.3</v>
      </c>
      <c r="F116" s="5">
        <v>86.08</v>
      </c>
      <c r="G116" s="5">
        <v>28.72</v>
      </c>
      <c r="H116" s="6">
        <f t="shared" si="7"/>
        <v>-2.7073127243166243E-2</v>
      </c>
      <c r="I116" s="6">
        <f t="shared" si="8"/>
        <v>-9.2398809413455352E-3</v>
      </c>
      <c r="J116" s="6">
        <f t="shared" si="9"/>
        <v>3.0451665978141852E-2</v>
      </c>
      <c r="K116" s="6">
        <f t="shared" si="10"/>
        <v>6.0333213502760039E-2</v>
      </c>
      <c r="L116" s="6">
        <f t="shared" si="11"/>
        <v>2.5651482940313663E-2</v>
      </c>
      <c r="M116" s="6">
        <f t="shared" si="12"/>
        <v>-9.7144404410161755E-2</v>
      </c>
    </row>
    <row r="117" spans="1:13" x14ac:dyDescent="0.25">
      <c r="A117" s="3" t="s">
        <v>127</v>
      </c>
      <c r="B117" s="5">
        <v>40.06</v>
      </c>
      <c r="C117" s="5">
        <v>11.96</v>
      </c>
      <c r="D117" s="5">
        <v>13.26</v>
      </c>
      <c r="E117" s="5">
        <v>18.170000000000002</v>
      </c>
      <c r="F117" s="5">
        <v>83.9</v>
      </c>
      <c r="G117" s="5">
        <v>31.65</v>
      </c>
      <c r="H117" s="6">
        <f t="shared" si="7"/>
        <v>-1.8793827144026456E-2</v>
      </c>
      <c r="I117" s="6">
        <f t="shared" si="8"/>
        <v>-3.2088314551500394E-2</v>
      </c>
      <c r="J117" s="6">
        <f t="shared" si="9"/>
        <v>-2.3109489089061394E-2</v>
      </c>
      <c r="K117" s="6">
        <f t="shared" si="10"/>
        <v>-7.6754762783393972E-3</v>
      </c>
      <c r="L117" s="6">
        <f t="shared" si="11"/>
        <v>-3.5693077751205618E-3</v>
      </c>
      <c r="M117" s="6">
        <f t="shared" si="12"/>
        <v>2.3658392446160238E-2</v>
      </c>
    </row>
    <row r="118" spans="1:13" x14ac:dyDescent="0.25">
      <c r="A118" s="3" t="s">
        <v>126</v>
      </c>
      <c r="B118" s="5">
        <v>40.82</v>
      </c>
      <c r="C118" s="5">
        <v>12.35</v>
      </c>
      <c r="D118" s="5">
        <v>13.57</v>
      </c>
      <c r="E118" s="5">
        <v>18.309999999999999</v>
      </c>
      <c r="F118" s="5">
        <v>84.2</v>
      </c>
      <c r="G118" s="5">
        <v>30.91</v>
      </c>
      <c r="H118" s="6">
        <f t="shared" si="7"/>
        <v>1.5056436472515963E-2</v>
      </c>
      <c r="I118" s="6">
        <f t="shared" si="8"/>
        <v>5.6841403549899115E-3</v>
      </c>
      <c r="J118" s="6">
        <f t="shared" si="9"/>
        <v>2.9520316640810778E-3</v>
      </c>
      <c r="K118" s="6">
        <f t="shared" si="10"/>
        <v>5.462988390439325E-4</v>
      </c>
      <c r="L118" s="6">
        <f t="shared" si="11"/>
        <v>6.1218622427900889E-2</v>
      </c>
      <c r="M118" s="6">
        <f t="shared" si="12"/>
        <v>3.1550431582566589E-2</v>
      </c>
    </row>
    <row r="119" spans="1:13" x14ac:dyDescent="0.25">
      <c r="A119" s="3" t="s">
        <v>125</v>
      </c>
      <c r="B119" s="5">
        <v>40.21</v>
      </c>
      <c r="C119" s="5">
        <v>12.28</v>
      </c>
      <c r="D119" s="5">
        <v>13.53</v>
      </c>
      <c r="E119" s="5">
        <v>18.3</v>
      </c>
      <c r="F119" s="5">
        <v>79.2</v>
      </c>
      <c r="G119" s="5">
        <v>29.95</v>
      </c>
      <c r="H119" s="6">
        <f t="shared" si="7"/>
        <v>-1.0883115084636909E-2</v>
      </c>
      <c r="I119" s="6">
        <f t="shared" si="8"/>
        <v>-2.572489123843593E-2</v>
      </c>
      <c r="J119" s="6">
        <f t="shared" si="9"/>
        <v>1.7145406954988517E-2</v>
      </c>
      <c r="K119" s="6">
        <f t="shared" si="10"/>
        <v>7.6796866742281358E-3</v>
      </c>
      <c r="L119" s="6">
        <f t="shared" si="11"/>
        <v>2.7002728349209248E-2</v>
      </c>
      <c r="M119" s="6">
        <f t="shared" si="12"/>
        <v>1.9215153815727082E-2</v>
      </c>
    </row>
    <row r="120" spans="1:13" x14ac:dyDescent="0.25">
      <c r="A120" s="3" t="s">
        <v>124</v>
      </c>
      <c r="B120" s="5">
        <v>40.65</v>
      </c>
      <c r="C120" s="5">
        <v>12.6</v>
      </c>
      <c r="D120" s="5">
        <v>13.3</v>
      </c>
      <c r="E120" s="5">
        <v>18.16</v>
      </c>
      <c r="F120" s="5">
        <v>77.09</v>
      </c>
      <c r="G120" s="5">
        <v>29.38</v>
      </c>
      <c r="H120" s="6">
        <f t="shared" si="7"/>
        <v>-3.243265870228234E-2</v>
      </c>
      <c r="I120" s="6">
        <f t="shared" si="8"/>
        <v>6.3694482854799285E-3</v>
      </c>
      <c r="J120" s="6">
        <f t="shared" si="9"/>
        <v>-1.2700955194564496E-2</v>
      </c>
      <c r="K120" s="6">
        <f t="shared" si="10"/>
        <v>-1.3129291441792623E-2</v>
      </c>
      <c r="L120" s="6">
        <f t="shared" si="11"/>
        <v>1.4898341429388938E-2</v>
      </c>
      <c r="M120" s="6">
        <f t="shared" si="12"/>
        <v>-4.394848384742029E-2</v>
      </c>
    </row>
    <row r="121" spans="1:13" x14ac:dyDescent="0.25">
      <c r="A121" s="3" t="s">
        <v>123</v>
      </c>
      <c r="B121" s="5">
        <v>41.99</v>
      </c>
      <c r="C121" s="5">
        <v>12.52</v>
      </c>
      <c r="D121" s="5">
        <v>13.47</v>
      </c>
      <c r="E121" s="5">
        <v>18.399999999999999</v>
      </c>
      <c r="F121" s="5">
        <v>75.95</v>
      </c>
      <c r="G121" s="5">
        <v>30.7</v>
      </c>
      <c r="H121" s="6">
        <f t="shared" si="7"/>
        <v>-2.3786880863773526E-3</v>
      </c>
      <c r="I121" s="6">
        <f t="shared" si="8"/>
        <v>-5.2889463920372699E-2</v>
      </c>
      <c r="J121" s="6">
        <f t="shared" si="9"/>
        <v>-1.4738660313585507E-2</v>
      </c>
      <c r="K121" s="6">
        <f t="shared" si="10"/>
        <v>-8.6580627431145415E-3</v>
      </c>
      <c r="L121" s="6">
        <f t="shared" si="11"/>
        <v>-1.3730192811901907E-2</v>
      </c>
      <c r="M121" s="6">
        <f t="shared" si="12"/>
        <v>-2.7310934394070705E-2</v>
      </c>
    </row>
    <row r="122" spans="1:13" x14ac:dyDescent="0.25">
      <c r="A122" s="3" t="s">
        <v>122</v>
      </c>
      <c r="B122" s="5">
        <v>42.09</v>
      </c>
      <c r="C122" s="5">
        <v>13.2</v>
      </c>
      <c r="D122" s="5">
        <v>13.67</v>
      </c>
      <c r="E122" s="5">
        <v>18.559999999999999</v>
      </c>
      <c r="F122" s="5">
        <v>77</v>
      </c>
      <c r="G122" s="5">
        <v>31.55</v>
      </c>
      <c r="H122" s="6">
        <f t="shared" si="7"/>
        <v>-1.4388737452099556E-2</v>
      </c>
      <c r="I122" s="6">
        <f t="shared" si="8"/>
        <v>-7.5472056353829663E-3</v>
      </c>
      <c r="J122" s="6">
        <f t="shared" si="9"/>
        <v>-5.835173376722123E-3</v>
      </c>
      <c r="K122" s="6">
        <f t="shared" si="10"/>
        <v>1.0781672203454449E-3</v>
      </c>
      <c r="L122" s="6">
        <f t="shared" si="11"/>
        <v>-2.6907452919924271E-2</v>
      </c>
      <c r="M122" s="6">
        <f t="shared" si="12"/>
        <v>-2.1634328651205428E-2</v>
      </c>
    </row>
    <row r="123" spans="1:13" x14ac:dyDescent="0.25">
      <c r="A123" s="3" t="s">
        <v>121</v>
      </c>
      <c r="B123" s="5">
        <v>42.7</v>
      </c>
      <c r="C123" s="5">
        <v>13.3</v>
      </c>
      <c r="D123" s="5">
        <v>13.75</v>
      </c>
      <c r="E123" s="5">
        <v>18.54</v>
      </c>
      <c r="F123" s="5">
        <v>79.099999999999994</v>
      </c>
      <c r="G123" s="5">
        <v>32.24</v>
      </c>
      <c r="H123" s="6">
        <f t="shared" si="7"/>
        <v>9.4118341823468173E-3</v>
      </c>
      <c r="I123" s="6">
        <f t="shared" si="8"/>
        <v>5.8840500022933603E-2</v>
      </c>
      <c r="J123" s="6">
        <f t="shared" si="9"/>
        <v>1.8349138668196617E-2</v>
      </c>
      <c r="K123" s="6">
        <f t="shared" si="10"/>
        <v>4.9194776758403259E-2</v>
      </c>
      <c r="L123" s="6">
        <f t="shared" si="11"/>
        <v>1.2650223065867022E-3</v>
      </c>
      <c r="M123" s="6">
        <f t="shared" si="12"/>
        <v>1.0601907847628775E-2</v>
      </c>
    </row>
    <row r="124" spans="1:13" x14ac:dyDescent="0.25">
      <c r="A124" s="3" t="s">
        <v>120</v>
      </c>
      <c r="B124" s="5">
        <v>42.3</v>
      </c>
      <c r="C124" s="5">
        <v>12.54</v>
      </c>
      <c r="D124" s="5">
        <v>13.5</v>
      </c>
      <c r="E124" s="5">
        <v>17.649999999999999</v>
      </c>
      <c r="F124" s="5">
        <v>79</v>
      </c>
      <c r="G124" s="5">
        <v>31.9</v>
      </c>
      <c r="H124" s="6">
        <f t="shared" si="7"/>
        <v>-4.6874562704729957E-2</v>
      </c>
      <c r="I124" s="6">
        <f t="shared" si="8"/>
        <v>4.0689095324099755E-2</v>
      </c>
      <c r="J124" s="6">
        <f t="shared" si="9"/>
        <v>-1.4706147389695449E-2</v>
      </c>
      <c r="K124" s="6">
        <f t="shared" si="10"/>
        <v>-1.7411279494747911E-2</v>
      </c>
      <c r="L124" s="6">
        <f t="shared" si="11"/>
        <v>2.3696273657851662E-2</v>
      </c>
      <c r="M124" s="6">
        <f t="shared" si="12"/>
        <v>2.7007201411311018E-2</v>
      </c>
    </row>
    <row r="125" spans="1:13" x14ac:dyDescent="0.25">
      <c r="A125" s="3" t="s">
        <v>119</v>
      </c>
      <c r="B125" s="5">
        <v>44.33</v>
      </c>
      <c r="C125" s="5">
        <v>12.04</v>
      </c>
      <c r="D125" s="5">
        <v>13.7</v>
      </c>
      <c r="E125" s="5">
        <v>17.96</v>
      </c>
      <c r="F125" s="5">
        <v>77.150000000000006</v>
      </c>
      <c r="G125" s="5">
        <v>31.05</v>
      </c>
      <c r="H125" s="6">
        <f t="shared" si="7"/>
        <v>6.1160519952206192E-2</v>
      </c>
      <c r="I125" s="6">
        <f t="shared" si="8"/>
        <v>1.1696039763191236E-2</v>
      </c>
      <c r="J125" s="6">
        <f t="shared" si="9"/>
        <v>-1.0889399799268319E-2</v>
      </c>
      <c r="K125" s="6">
        <f t="shared" si="10"/>
        <v>-9.9723818129369493E-3</v>
      </c>
      <c r="L125" s="6">
        <f t="shared" si="11"/>
        <v>3.2405364440194546E-2</v>
      </c>
      <c r="M125" s="6">
        <f t="shared" si="12"/>
        <v>-4.8099794794411233E-2</v>
      </c>
    </row>
    <row r="126" spans="1:13" x14ac:dyDescent="0.25">
      <c r="A126" s="3" t="s">
        <v>118</v>
      </c>
      <c r="B126" s="5">
        <v>41.7</v>
      </c>
      <c r="C126" s="5">
        <v>11.9</v>
      </c>
      <c r="D126" s="5">
        <v>13.85</v>
      </c>
      <c r="E126" s="5">
        <v>18.14</v>
      </c>
      <c r="F126" s="5">
        <v>74.69</v>
      </c>
      <c r="G126" s="5">
        <v>32.58</v>
      </c>
      <c r="H126" s="6">
        <f t="shared" si="7"/>
        <v>1.8393548571612347E-2</v>
      </c>
      <c r="I126" s="6">
        <f t="shared" si="8"/>
        <v>4.2925044717033844E-2</v>
      </c>
      <c r="J126" s="6">
        <f t="shared" si="9"/>
        <v>-7.910864700878947E-3</v>
      </c>
      <c r="K126" s="6">
        <f t="shared" si="10"/>
        <v>1.8920987388951104E-2</v>
      </c>
      <c r="L126" s="6">
        <f t="shared" si="11"/>
        <v>-1.0521506131374214E-2</v>
      </c>
      <c r="M126" s="6">
        <f t="shared" si="12"/>
        <v>5.4561852822502095E-2</v>
      </c>
    </row>
    <row r="127" spans="1:13" x14ac:dyDescent="0.25">
      <c r="A127" s="3" t="s">
        <v>117</v>
      </c>
      <c r="B127" s="5">
        <v>40.94</v>
      </c>
      <c r="C127" s="5">
        <v>11.4</v>
      </c>
      <c r="D127" s="5">
        <v>13.96</v>
      </c>
      <c r="E127" s="5">
        <v>17.8</v>
      </c>
      <c r="F127" s="5">
        <v>75.48</v>
      </c>
      <c r="G127" s="5">
        <v>30.85</v>
      </c>
      <c r="H127" s="6">
        <f t="shared" si="7"/>
        <v>-9.964841236556967E-3</v>
      </c>
      <c r="I127" s="6">
        <f t="shared" si="8"/>
        <v>1.0582109330537008E-2</v>
      </c>
      <c r="J127" s="6">
        <f t="shared" si="9"/>
        <v>-4.2887842722174815E-3</v>
      </c>
      <c r="K127" s="6">
        <f t="shared" si="10"/>
        <v>-6.1607587745808861E-3</v>
      </c>
      <c r="L127" s="6">
        <f t="shared" si="11"/>
        <v>-1.4729356246196064E-2</v>
      </c>
      <c r="M127" s="6">
        <f t="shared" si="12"/>
        <v>-2.2119831183495465E-2</v>
      </c>
    </row>
    <row r="128" spans="1:13" x14ac:dyDescent="0.25">
      <c r="A128" s="3" t="s">
        <v>116</v>
      </c>
      <c r="B128" s="5">
        <v>41.35</v>
      </c>
      <c r="C128" s="5">
        <v>11.28</v>
      </c>
      <c r="D128" s="5">
        <v>14.02</v>
      </c>
      <c r="E128" s="5">
        <v>17.91</v>
      </c>
      <c r="F128" s="5">
        <v>76.599999999999994</v>
      </c>
      <c r="G128" s="5">
        <v>31.54</v>
      </c>
      <c r="H128" s="6">
        <f t="shared" si="7"/>
        <v>1.3880656323391263E-2</v>
      </c>
      <c r="I128" s="6">
        <f t="shared" si="8"/>
        <v>3.243527575315374E-2</v>
      </c>
      <c r="J128" s="6">
        <f t="shared" si="9"/>
        <v>2.1420929290541322E-3</v>
      </c>
      <c r="K128" s="6">
        <f t="shared" si="10"/>
        <v>-2.2308988616674135E-3</v>
      </c>
      <c r="L128" s="6">
        <f t="shared" si="11"/>
        <v>6.3042686583180699E-2</v>
      </c>
      <c r="M128" s="6">
        <f t="shared" si="12"/>
        <v>6.415812425223856E-2</v>
      </c>
    </row>
    <row r="129" spans="1:13" x14ac:dyDescent="0.25">
      <c r="A129" s="3" t="s">
        <v>115</v>
      </c>
      <c r="B129" s="5">
        <v>40.78</v>
      </c>
      <c r="C129" s="5">
        <v>10.92</v>
      </c>
      <c r="D129" s="5">
        <v>13.99</v>
      </c>
      <c r="E129" s="5">
        <v>17.95</v>
      </c>
      <c r="F129" s="5">
        <v>71.92</v>
      </c>
      <c r="G129" s="5">
        <v>29.58</v>
      </c>
      <c r="H129" s="6">
        <f t="shared" si="7"/>
        <v>5.65598458488721E-3</v>
      </c>
      <c r="I129" s="6">
        <f t="shared" si="8"/>
        <v>-7.2993024816116079E-3</v>
      </c>
      <c r="J129" s="6">
        <f t="shared" si="9"/>
        <v>-2.2615804890969753E-2</v>
      </c>
      <c r="K129" s="6">
        <f t="shared" si="10"/>
        <v>1.0078472767727897E-2</v>
      </c>
      <c r="L129" s="6">
        <f t="shared" si="11"/>
        <v>-2.5262189084973557E-2</v>
      </c>
      <c r="M129" s="6">
        <f t="shared" si="12"/>
        <v>-5.1715787950808369E-2</v>
      </c>
    </row>
    <row r="130" spans="1:13" x14ac:dyDescent="0.25">
      <c r="A130" s="3" t="s">
        <v>114</v>
      </c>
      <c r="B130" s="5">
        <v>40.549999999999997</v>
      </c>
      <c r="C130" s="5">
        <v>11</v>
      </c>
      <c r="D130" s="5">
        <v>14.31</v>
      </c>
      <c r="E130" s="5">
        <v>17.77</v>
      </c>
      <c r="F130" s="5">
        <v>73.760000000000005</v>
      </c>
      <c r="G130" s="5">
        <v>31.15</v>
      </c>
      <c r="H130" s="6">
        <f t="shared" si="7"/>
        <v>-2.4630554323977483E-3</v>
      </c>
      <c r="I130" s="6">
        <f t="shared" si="8"/>
        <v>1.5575211785471372E-2</v>
      </c>
      <c r="J130" s="6">
        <f t="shared" si="9"/>
        <v>1.1243969479112945E-2</v>
      </c>
      <c r="K130" s="6">
        <f t="shared" si="10"/>
        <v>-1.6868151314795138E-3</v>
      </c>
      <c r="L130" s="6">
        <f t="shared" si="11"/>
        <v>-1.2931214672248666E-2</v>
      </c>
      <c r="M130" s="6">
        <f t="shared" si="12"/>
        <v>-7.7495943529197781E-2</v>
      </c>
    </row>
    <row r="131" spans="1:13" x14ac:dyDescent="0.25">
      <c r="A131" s="3" t="s">
        <v>113</v>
      </c>
      <c r="B131" s="5">
        <v>40.65</v>
      </c>
      <c r="C131" s="5">
        <v>10.83</v>
      </c>
      <c r="D131" s="5">
        <v>14.15</v>
      </c>
      <c r="E131" s="5">
        <v>17.8</v>
      </c>
      <c r="F131" s="5">
        <v>74.72</v>
      </c>
      <c r="G131" s="5">
        <v>33.659999999999997</v>
      </c>
      <c r="H131" s="6">
        <f t="shared" si="7"/>
        <v>-4.4034540939863712E-2</v>
      </c>
      <c r="I131" s="6">
        <f t="shared" si="8"/>
        <v>-6.442728222198801E-3</v>
      </c>
      <c r="J131" s="6">
        <f t="shared" si="9"/>
        <v>-7.7437908969031771E-3</v>
      </c>
      <c r="K131" s="6">
        <f t="shared" si="10"/>
        <v>8.4626739187337284E-3</v>
      </c>
      <c r="L131" s="6">
        <f t="shared" si="11"/>
        <v>5.2477360382505243E-2</v>
      </c>
      <c r="M131" s="6">
        <f t="shared" si="12"/>
        <v>7.1734083798559542E-2</v>
      </c>
    </row>
    <row r="132" spans="1:13" x14ac:dyDescent="0.25">
      <c r="A132" s="3" t="s">
        <v>112</v>
      </c>
      <c r="B132" s="5">
        <v>42.48</v>
      </c>
      <c r="C132" s="5">
        <v>10.9</v>
      </c>
      <c r="D132" s="5">
        <v>14.26</v>
      </c>
      <c r="E132" s="5">
        <v>17.649999999999999</v>
      </c>
      <c r="F132" s="5">
        <v>70.900000000000006</v>
      </c>
      <c r="G132" s="5">
        <v>31.33</v>
      </c>
      <c r="H132" s="6">
        <f t="shared" ref="H132:H195" si="13">LN(B132/B133)</f>
        <v>2.4545495352379293E-2</v>
      </c>
      <c r="I132" s="6">
        <f t="shared" ref="I132:I195" si="14">LN(C132/C133)</f>
        <v>4.6956983087771083E-2</v>
      </c>
      <c r="J132" s="6">
        <f t="shared" ref="J132:J195" si="15">LN(D132/D133)</f>
        <v>6.3313612835607545E-3</v>
      </c>
      <c r="K132" s="6">
        <f t="shared" ref="K132:K195" si="16">LN(E132/E133)</f>
        <v>-3.3936684154365058E-3</v>
      </c>
      <c r="L132" s="6">
        <f t="shared" ref="L132:L195" si="17">LN(F132/F133)</f>
        <v>6.0016555668304619E-2</v>
      </c>
      <c r="M132" s="6">
        <f t="shared" ref="M132:M195" si="18">LN(G132/G133)</f>
        <v>5.1200111848545551E-3</v>
      </c>
    </row>
    <row r="133" spans="1:13" x14ac:dyDescent="0.25">
      <c r="A133" s="3" t="s">
        <v>111</v>
      </c>
      <c r="B133" s="5">
        <v>41.45</v>
      </c>
      <c r="C133" s="5">
        <v>10.4</v>
      </c>
      <c r="D133" s="5">
        <v>14.17</v>
      </c>
      <c r="E133" s="5">
        <v>17.71</v>
      </c>
      <c r="F133" s="5">
        <v>66.77</v>
      </c>
      <c r="G133" s="5">
        <v>31.17</v>
      </c>
      <c r="H133" s="6">
        <f t="shared" si="13"/>
        <v>4.3136693888159189E-2</v>
      </c>
      <c r="I133" s="6">
        <f t="shared" si="14"/>
        <v>7.7220460939103185E-3</v>
      </c>
      <c r="J133" s="6">
        <f t="shared" si="15"/>
        <v>1.2069724087330543E-2</v>
      </c>
      <c r="K133" s="6">
        <f t="shared" si="16"/>
        <v>1.7084698014644559E-2</v>
      </c>
      <c r="L133" s="6">
        <f t="shared" si="17"/>
        <v>1.4178216389992138E-2</v>
      </c>
      <c r="M133" s="6">
        <f t="shared" si="18"/>
        <v>7.0830946486405777E-3</v>
      </c>
    </row>
    <row r="134" spans="1:13" x14ac:dyDescent="0.25">
      <c r="A134" s="3" t="s">
        <v>110</v>
      </c>
      <c r="B134" s="5">
        <v>39.700000000000003</v>
      </c>
      <c r="C134" s="5">
        <v>10.32</v>
      </c>
      <c r="D134" s="5">
        <v>14</v>
      </c>
      <c r="E134" s="5">
        <v>17.41</v>
      </c>
      <c r="F134" s="5">
        <v>65.83</v>
      </c>
      <c r="G134" s="5">
        <v>30.95</v>
      </c>
      <c r="H134" s="6">
        <f t="shared" si="13"/>
        <v>-3.5202450232527994E-3</v>
      </c>
      <c r="I134" s="6">
        <f t="shared" si="14"/>
        <v>-1.9361090268663291E-3</v>
      </c>
      <c r="J134" s="6">
        <f t="shared" si="15"/>
        <v>-3.1637084943182472E-2</v>
      </c>
      <c r="K134" s="6">
        <f t="shared" si="16"/>
        <v>3.8646495509022286E-2</v>
      </c>
      <c r="L134" s="6">
        <f t="shared" si="17"/>
        <v>1.9767359892203565E-3</v>
      </c>
      <c r="M134" s="6">
        <f t="shared" si="18"/>
        <v>-2.2365149459580052E-2</v>
      </c>
    </row>
    <row r="135" spans="1:13" x14ac:dyDescent="0.25">
      <c r="A135" s="3" t="s">
        <v>109</v>
      </c>
      <c r="B135" s="5">
        <v>39.840000000000003</v>
      </c>
      <c r="C135" s="5">
        <v>10.34</v>
      </c>
      <c r="D135" s="5">
        <v>14.45</v>
      </c>
      <c r="E135" s="5">
        <v>16.75</v>
      </c>
      <c r="F135" s="5">
        <v>65.7</v>
      </c>
      <c r="G135" s="5">
        <v>31.65</v>
      </c>
      <c r="H135" s="6">
        <f t="shared" si="13"/>
        <v>-0.10543581402765213</v>
      </c>
      <c r="I135" s="6">
        <f t="shared" si="14"/>
        <v>-4.3526265049890975E-2</v>
      </c>
      <c r="J135" s="6">
        <f t="shared" si="15"/>
        <v>6.944472352810995E-3</v>
      </c>
      <c r="K135" s="6">
        <f t="shared" si="16"/>
        <v>1.4432000339038758E-2</v>
      </c>
      <c r="L135" s="6">
        <f t="shared" si="17"/>
        <v>-1.6753844446821153E-2</v>
      </c>
      <c r="M135" s="6">
        <f t="shared" si="18"/>
        <v>-1.0059814481564887E-2</v>
      </c>
    </row>
    <row r="136" spans="1:13" x14ac:dyDescent="0.25">
      <c r="A136" s="3" t="s">
        <v>108</v>
      </c>
      <c r="B136" s="5">
        <v>44.27</v>
      </c>
      <c r="C136" s="5">
        <v>10.8</v>
      </c>
      <c r="D136" s="5">
        <v>14.35</v>
      </c>
      <c r="E136" s="5">
        <v>16.510000000000002</v>
      </c>
      <c r="F136" s="5">
        <v>66.81</v>
      </c>
      <c r="G136" s="5">
        <v>31.97</v>
      </c>
      <c r="H136" s="6">
        <f t="shared" si="13"/>
        <v>-1.6355243026270016E-2</v>
      </c>
      <c r="I136" s="6">
        <f t="shared" si="14"/>
        <v>2.152633424802779E-2</v>
      </c>
      <c r="J136" s="6">
        <f t="shared" si="15"/>
        <v>3.4904049397683459E-3</v>
      </c>
      <c r="K136" s="6">
        <f t="shared" si="16"/>
        <v>1.4643336701090349E-2</v>
      </c>
      <c r="L136" s="6">
        <f t="shared" si="17"/>
        <v>1.2955890774062347E-2</v>
      </c>
      <c r="M136" s="6">
        <f t="shared" si="18"/>
        <v>-1.1816057875159599E-2</v>
      </c>
    </row>
    <row r="137" spans="1:13" x14ac:dyDescent="0.25">
      <c r="A137" s="3" t="s">
        <v>107</v>
      </c>
      <c r="B137" s="5">
        <v>45</v>
      </c>
      <c r="C137" s="5">
        <v>10.57</v>
      </c>
      <c r="D137" s="5">
        <v>14.3</v>
      </c>
      <c r="E137" s="5">
        <v>16.27</v>
      </c>
      <c r="F137" s="5">
        <v>65.95</v>
      </c>
      <c r="G137" s="5">
        <v>32.35</v>
      </c>
      <c r="H137" s="6">
        <f t="shared" si="13"/>
        <v>-5.5401803756153561E-3</v>
      </c>
      <c r="I137" s="6">
        <f t="shared" si="14"/>
        <v>1.3333530869465168E-2</v>
      </c>
      <c r="J137" s="6">
        <f t="shared" si="15"/>
        <v>-1.6643934839511557E-2</v>
      </c>
      <c r="K137" s="6">
        <f t="shared" si="16"/>
        <v>-1.1610274017977434E-2</v>
      </c>
      <c r="L137" s="6">
        <f t="shared" si="17"/>
        <v>9.5385997689800439E-2</v>
      </c>
      <c r="M137" s="6">
        <f t="shared" si="18"/>
        <v>1.4008011156110702E-2</v>
      </c>
    </row>
    <row r="138" spans="1:13" x14ac:dyDescent="0.25">
      <c r="A138" s="3" t="s">
        <v>106</v>
      </c>
      <c r="B138" s="5">
        <v>45.25</v>
      </c>
      <c r="C138" s="5">
        <v>10.43</v>
      </c>
      <c r="D138" s="5">
        <v>14.54</v>
      </c>
      <c r="E138" s="5">
        <v>16.46</v>
      </c>
      <c r="F138" s="5">
        <v>59.95</v>
      </c>
      <c r="G138" s="5">
        <v>31.9</v>
      </c>
      <c r="H138" s="6">
        <f t="shared" si="13"/>
        <v>3.2797189332628214E-2</v>
      </c>
      <c r="I138" s="6">
        <f t="shared" si="14"/>
        <v>-8.5919382968827132E-3</v>
      </c>
      <c r="J138" s="6">
        <f t="shared" si="15"/>
        <v>2.1551060003612187E-2</v>
      </c>
      <c r="K138" s="6">
        <f t="shared" si="16"/>
        <v>4.8547180326661978E-2</v>
      </c>
      <c r="L138" s="6">
        <f t="shared" si="17"/>
        <v>5.820885988520591E-2</v>
      </c>
      <c r="M138" s="6">
        <f t="shared" si="18"/>
        <v>6.3744687926191271E-2</v>
      </c>
    </row>
    <row r="139" spans="1:13" x14ac:dyDescent="0.25">
      <c r="A139" s="3" t="s">
        <v>105</v>
      </c>
      <c r="B139" s="5">
        <v>43.79</v>
      </c>
      <c r="C139" s="5">
        <v>10.52</v>
      </c>
      <c r="D139" s="5">
        <v>14.23</v>
      </c>
      <c r="E139" s="5">
        <v>15.68</v>
      </c>
      <c r="F139" s="5">
        <v>56.56</v>
      </c>
      <c r="G139" s="5">
        <v>29.93</v>
      </c>
      <c r="H139" s="6">
        <f t="shared" si="13"/>
        <v>1.1714846275080862E-2</v>
      </c>
      <c r="I139" s="6">
        <f t="shared" si="14"/>
        <v>-2.5341571960479398E-2</v>
      </c>
      <c r="J139" s="6">
        <f t="shared" si="15"/>
        <v>2.1104474945460622E-3</v>
      </c>
      <c r="K139" s="6">
        <f t="shared" si="16"/>
        <v>-1.2746974320005839E-3</v>
      </c>
      <c r="L139" s="6">
        <f t="shared" si="17"/>
        <v>-2.1859749506067439E-2</v>
      </c>
      <c r="M139" s="6">
        <f t="shared" si="18"/>
        <v>3.2600510083348577E-2</v>
      </c>
    </row>
    <row r="140" spans="1:13" x14ac:dyDescent="0.25">
      <c r="A140" s="3" t="s">
        <v>104</v>
      </c>
      <c r="B140" s="5">
        <v>43.28</v>
      </c>
      <c r="C140" s="5">
        <v>10.79</v>
      </c>
      <c r="D140" s="5">
        <v>14.2</v>
      </c>
      <c r="E140" s="5">
        <v>15.7</v>
      </c>
      <c r="F140" s="5">
        <v>57.81</v>
      </c>
      <c r="G140" s="5">
        <v>28.97</v>
      </c>
      <c r="H140" s="6">
        <f t="shared" si="13"/>
        <v>-7.990051073053113E-2</v>
      </c>
      <c r="I140" s="6">
        <f t="shared" si="14"/>
        <v>2.0599979387896882E-2</v>
      </c>
      <c r="J140" s="6">
        <f t="shared" si="15"/>
        <v>-6.31802733456098E-3</v>
      </c>
      <c r="K140" s="6">
        <f t="shared" si="16"/>
        <v>-5.7161159132883554E-3</v>
      </c>
      <c r="L140" s="6">
        <f t="shared" si="17"/>
        <v>-1.9358206215163855E-2</v>
      </c>
      <c r="M140" s="6">
        <f t="shared" si="18"/>
        <v>-3.7932078860694815E-2</v>
      </c>
    </row>
    <row r="141" spans="1:13" x14ac:dyDescent="0.25">
      <c r="A141" s="3" t="s">
        <v>103</v>
      </c>
      <c r="B141" s="5">
        <v>46.88</v>
      </c>
      <c r="C141" s="5">
        <v>10.57</v>
      </c>
      <c r="D141" s="5">
        <v>14.29</v>
      </c>
      <c r="E141" s="5">
        <v>15.79</v>
      </c>
      <c r="F141" s="5">
        <v>58.94</v>
      </c>
      <c r="G141" s="5">
        <v>30.09</v>
      </c>
      <c r="H141" s="6">
        <f t="shared" si="13"/>
        <v>2.9659063240206788E-2</v>
      </c>
      <c r="I141" s="6">
        <f t="shared" si="14"/>
        <v>2.7819539855127334E-2</v>
      </c>
      <c r="J141" s="6">
        <f t="shared" si="15"/>
        <v>-5.5827081491575123E-3</v>
      </c>
      <c r="K141" s="6">
        <f t="shared" si="16"/>
        <v>-1.3836698741072691E-2</v>
      </c>
      <c r="L141" s="6">
        <f t="shared" si="17"/>
        <v>1.6076966763129325E-2</v>
      </c>
      <c r="M141" s="6">
        <f t="shared" si="18"/>
        <v>3.6897060655479888E-2</v>
      </c>
    </row>
    <row r="142" spans="1:13" x14ac:dyDescent="0.25">
      <c r="A142" s="3" t="s">
        <v>102</v>
      </c>
      <c r="B142" s="5">
        <v>45.51</v>
      </c>
      <c r="C142" s="5">
        <v>10.28</v>
      </c>
      <c r="D142" s="5">
        <v>14.37</v>
      </c>
      <c r="E142" s="5">
        <v>16.010000000000002</v>
      </c>
      <c r="F142" s="5">
        <v>58</v>
      </c>
      <c r="G142" s="5">
        <v>29</v>
      </c>
      <c r="H142" s="6">
        <f t="shared" si="13"/>
        <v>1.1269592258230678E-2</v>
      </c>
      <c r="I142" s="6">
        <f t="shared" si="14"/>
        <v>2.9617169703646362E-2</v>
      </c>
      <c r="J142" s="6">
        <f t="shared" si="15"/>
        <v>1.3310178986951988E-2</v>
      </c>
      <c r="K142" s="6">
        <f t="shared" si="16"/>
        <v>1.3836698741072804E-2</v>
      </c>
      <c r="L142" s="6">
        <f t="shared" si="17"/>
        <v>2.5671539859219814E-2</v>
      </c>
      <c r="M142" s="6">
        <f t="shared" si="18"/>
        <v>6.8500381942399852E-2</v>
      </c>
    </row>
    <row r="143" spans="1:13" x14ac:dyDescent="0.25">
      <c r="A143" s="3" t="s">
        <v>101</v>
      </c>
      <c r="B143" s="5">
        <v>45</v>
      </c>
      <c r="C143" s="5">
        <v>9.98</v>
      </c>
      <c r="D143" s="5">
        <v>14.18</v>
      </c>
      <c r="E143" s="5">
        <v>15.79</v>
      </c>
      <c r="F143" s="5">
        <v>56.53</v>
      </c>
      <c r="G143" s="5">
        <v>27.08</v>
      </c>
      <c r="H143" s="6">
        <f t="shared" si="13"/>
        <v>2.4292692569044483E-2</v>
      </c>
      <c r="I143" s="6">
        <f t="shared" si="14"/>
        <v>1.0025063496255707E-3</v>
      </c>
      <c r="J143" s="6">
        <f t="shared" si="15"/>
        <v>-3.7374592196748761E-2</v>
      </c>
      <c r="K143" s="6">
        <f t="shared" si="16"/>
        <v>-4.4233879391512168E-3</v>
      </c>
      <c r="L143" s="6">
        <f t="shared" si="17"/>
        <v>-3.374233150037971E-2</v>
      </c>
      <c r="M143" s="6">
        <f t="shared" si="18"/>
        <v>-6.6249782243123865E-3</v>
      </c>
    </row>
    <row r="144" spans="1:13" x14ac:dyDescent="0.25">
      <c r="A144" s="3" t="s">
        <v>100</v>
      </c>
      <c r="B144" s="5">
        <v>43.92</v>
      </c>
      <c r="C144" s="5">
        <v>9.9700000000000006</v>
      </c>
      <c r="D144" s="5">
        <v>14.72</v>
      </c>
      <c r="E144" s="5">
        <v>15.86</v>
      </c>
      <c r="F144" s="5">
        <v>58.47</v>
      </c>
      <c r="G144" s="5">
        <v>27.26</v>
      </c>
      <c r="H144" s="6">
        <f t="shared" si="13"/>
        <v>6.1665149156639584E-3</v>
      </c>
      <c r="I144" s="6">
        <f t="shared" si="14"/>
        <v>1.7198198297220822E-2</v>
      </c>
      <c r="J144" s="6">
        <f t="shared" si="15"/>
        <v>2.1284703289299583E-2</v>
      </c>
      <c r="K144" s="6">
        <f t="shared" si="16"/>
        <v>-3.7759642095350739E-3</v>
      </c>
      <c r="L144" s="6">
        <f t="shared" si="17"/>
        <v>-1.9309543044256101E-2</v>
      </c>
      <c r="M144" s="6">
        <f t="shared" si="18"/>
        <v>-1.6011986924906151E-2</v>
      </c>
    </row>
    <row r="145" spans="1:13" x14ac:dyDescent="0.25">
      <c r="A145" s="3" t="s">
        <v>99</v>
      </c>
      <c r="B145" s="5">
        <v>43.65</v>
      </c>
      <c r="C145" s="5">
        <v>9.8000000000000007</v>
      </c>
      <c r="D145" s="5">
        <v>14.41</v>
      </c>
      <c r="E145" s="5">
        <v>15.92</v>
      </c>
      <c r="F145" s="5">
        <v>59.61</v>
      </c>
      <c r="G145" s="5">
        <v>27.7</v>
      </c>
      <c r="H145" s="6">
        <f t="shared" si="13"/>
        <v>2.4583798350488961E-2</v>
      </c>
      <c r="I145" s="6">
        <f t="shared" si="14"/>
        <v>1.8538120998911278E-2</v>
      </c>
      <c r="J145" s="6">
        <f t="shared" si="15"/>
        <v>-2.3998409160895649E-2</v>
      </c>
      <c r="K145" s="6">
        <f t="shared" si="16"/>
        <v>-1.7435061822101423E-2</v>
      </c>
      <c r="L145" s="6">
        <f t="shared" si="17"/>
        <v>-2.2394566146555734E-2</v>
      </c>
      <c r="M145" s="6">
        <f t="shared" si="18"/>
        <v>1.0836193944581388E-3</v>
      </c>
    </row>
    <row r="146" spans="1:13" x14ac:dyDescent="0.25">
      <c r="A146" s="3" t="s">
        <v>98</v>
      </c>
      <c r="B146" s="5">
        <v>42.59</v>
      </c>
      <c r="C146" s="5">
        <v>9.6199999999999992</v>
      </c>
      <c r="D146" s="5">
        <v>14.76</v>
      </c>
      <c r="E146" s="5">
        <v>16.2</v>
      </c>
      <c r="F146" s="5">
        <v>60.96</v>
      </c>
      <c r="G146" s="5">
        <v>27.67</v>
      </c>
      <c r="H146" s="6">
        <f t="shared" si="13"/>
        <v>-1.8839957171236925E-2</v>
      </c>
      <c r="I146" s="6">
        <f t="shared" si="14"/>
        <v>1.6771881613827963E-2</v>
      </c>
      <c r="J146" s="6">
        <f t="shared" si="15"/>
        <v>1.6393809775676352E-2</v>
      </c>
      <c r="K146" s="6">
        <f t="shared" si="16"/>
        <v>3.2625227316076609E-2</v>
      </c>
      <c r="L146" s="6">
        <f t="shared" si="17"/>
        <v>3.0141320953995011E-2</v>
      </c>
      <c r="M146" s="6">
        <f t="shared" si="18"/>
        <v>0.1822492789579217</v>
      </c>
    </row>
    <row r="147" spans="1:13" x14ac:dyDescent="0.25">
      <c r="A147" s="3" t="s">
        <v>97</v>
      </c>
      <c r="B147" s="5">
        <v>43.4</v>
      </c>
      <c r="C147" s="5">
        <v>9.4600000000000009</v>
      </c>
      <c r="D147" s="5">
        <v>14.52</v>
      </c>
      <c r="E147" s="5">
        <v>15.68</v>
      </c>
      <c r="F147" s="5">
        <v>59.15</v>
      </c>
      <c r="G147" s="5">
        <v>23.06</v>
      </c>
      <c r="H147" s="6">
        <f t="shared" si="13"/>
        <v>2.1190686979638836E-2</v>
      </c>
      <c r="I147" s="6">
        <f t="shared" si="14"/>
        <v>-2.1119332031435015E-3</v>
      </c>
      <c r="J147" s="6">
        <f t="shared" si="15"/>
        <v>1.3869847864150377E-2</v>
      </c>
      <c r="K147" s="6">
        <f t="shared" si="16"/>
        <v>-2.3945693596353807E-2</v>
      </c>
      <c r="L147" s="6">
        <f t="shared" si="17"/>
        <v>4.7784752605304945E-2</v>
      </c>
      <c r="M147" s="6">
        <f t="shared" si="18"/>
        <v>1.7939662911869901E-2</v>
      </c>
    </row>
    <row r="148" spans="1:13" x14ac:dyDescent="0.25">
      <c r="A148" s="3" t="s">
        <v>96</v>
      </c>
      <c r="B148" s="5">
        <v>42.49</v>
      </c>
      <c r="C148" s="5">
        <v>9.48</v>
      </c>
      <c r="D148" s="5">
        <v>14.32</v>
      </c>
      <c r="E148" s="5">
        <v>16.059999999999999</v>
      </c>
      <c r="F148" s="5">
        <v>56.39</v>
      </c>
      <c r="G148" s="5">
        <v>22.65</v>
      </c>
      <c r="H148" s="6">
        <f t="shared" si="13"/>
        <v>-3.059334769908691E-2</v>
      </c>
      <c r="I148" s="6">
        <f t="shared" si="14"/>
        <v>-2.1074823395646983E-3</v>
      </c>
      <c r="J148" s="6">
        <f t="shared" si="15"/>
        <v>-1.3180905363596883E-2</v>
      </c>
      <c r="K148" s="6">
        <f t="shared" si="16"/>
        <v>-1.1145626214916292E-2</v>
      </c>
      <c r="L148" s="6">
        <f t="shared" si="17"/>
        <v>-2.8323571658882191E-2</v>
      </c>
      <c r="M148" s="6">
        <f t="shared" si="18"/>
        <v>5.7703946332143895E-2</v>
      </c>
    </row>
    <row r="149" spans="1:13" x14ac:dyDescent="0.25">
      <c r="A149" s="3" t="s">
        <v>95</v>
      </c>
      <c r="B149" s="5">
        <v>43.81</v>
      </c>
      <c r="C149" s="5">
        <v>9.5</v>
      </c>
      <c r="D149" s="5">
        <v>14.51</v>
      </c>
      <c r="E149" s="5">
        <v>16.239999999999998</v>
      </c>
      <c r="F149" s="5">
        <v>58.01</v>
      </c>
      <c r="G149" s="5">
        <v>21.38</v>
      </c>
      <c r="H149" s="6">
        <f t="shared" si="13"/>
        <v>2.3323999238056208E-2</v>
      </c>
      <c r="I149" s="6">
        <f t="shared" si="14"/>
        <v>1.0531859846586405E-3</v>
      </c>
      <c r="J149" s="6">
        <f t="shared" si="15"/>
        <v>6.9156568846656498E-3</v>
      </c>
      <c r="K149" s="6">
        <f t="shared" si="16"/>
        <v>2.936793375858484E-2</v>
      </c>
      <c r="L149" s="6">
        <f t="shared" si="17"/>
        <v>2.9565697628186016E-2</v>
      </c>
      <c r="M149" s="6">
        <f t="shared" si="18"/>
        <v>6.6223757001257058E-2</v>
      </c>
    </row>
    <row r="150" spans="1:13" x14ac:dyDescent="0.25">
      <c r="A150" s="3" t="s">
        <v>94</v>
      </c>
      <c r="B150" s="5">
        <v>42.8</v>
      </c>
      <c r="C150" s="5">
        <v>9.49</v>
      </c>
      <c r="D150" s="5">
        <v>14.41</v>
      </c>
      <c r="E150" s="5">
        <v>15.77</v>
      </c>
      <c r="F150" s="5">
        <v>56.32</v>
      </c>
      <c r="G150" s="5">
        <v>20.010000000000002</v>
      </c>
      <c r="H150" s="6">
        <f t="shared" si="13"/>
        <v>5.153926659393146E-2</v>
      </c>
      <c r="I150" s="6">
        <f t="shared" si="14"/>
        <v>-5.2548728383585855E-3</v>
      </c>
      <c r="J150" s="6">
        <f t="shared" si="15"/>
        <v>-1.1728316569081335E-2</v>
      </c>
      <c r="K150" s="6">
        <f t="shared" si="16"/>
        <v>-2.1330796213935972E-2</v>
      </c>
      <c r="L150" s="6">
        <f t="shared" si="17"/>
        <v>-6.7244988839195259E-3</v>
      </c>
      <c r="M150" s="6">
        <f t="shared" si="18"/>
        <v>2.0702582359170579E-2</v>
      </c>
    </row>
    <row r="151" spans="1:13" x14ac:dyDescent="0.25">
      <c r="A151" s="3" t="s">
        <v>93</v>
      </c>
      <c r="B151" s="5">
        <v>40.65</v>
      </c>
      <c r="C151" s="5">
        <v>9.5399999999999991</v>
      </c>
      <c r="D151" s="5">
        <v>14.58</v>
      </c>
      <c r="E151" s="5">
        <v>16.11</v>
      </c>
      <c r="F151" s="5">
        <v>56.7</v>
      </c>
      <c r="G151" s="5">
        <v>19.600000000000001</v>
      </c>
      <c r="H151" s="6">
        <f t="shared" si="13"/>
        <v>2.7433141780156697E-2</v>
      </c>
      <c r="I151" s="6">
        <f t="shared" si="14"/>
        <v>-2.0942416031148482E-3</v>
      </c>
      <c r="J151" s="6">
        <f t="shared" si="15"/>
        <v>1.7295484740431535E-2</v>
      </c>
      <c r="K151" s="6">
        <f t="shared" si="16"/>
        <v>-1.7841137641269631E-2</v>
      </c>
      <c r="L151" s="6">
        <f t="shared" si="17"/>
        <v>-2.576744233334911E-2</v>
      </c>
      <c r="M151" s="6">
        <f t="shared" si="18"/>
        <v>-7.6239251106592588E-3</v>
      </c>
    </row>
    <row r="152" spans="1:13" x14ac:dyDescent="0.25">
      <c r="A152" s="3" t="s">
        <v>92</v>
      </c>
      <c r="B152" s="5">
        <v>39.549999999999997</v>
      </c>
      <c r="C152" s="5">
        <v>9.56</v>
      </c>
      <c r="D152" s="5">
        <v>14.33</v>
      </c>
      <c r="E152" s="5">
        <v>16.399999999999999</v>
      </c>
      <c r="F152" s="5">
        <v>58.18</v>
      </c>
      <c r="G152" s="5">
        <v>19.75</v>
      </c>
      <c r="H152" s="6">
        <f t="shared" si="13"/>
        <v>7.5882133399564832E-4</v>
      </c>
      <c r="I152" s="6">
        <f t="shared" si="14"/>
        <v>2.0942416031149067E-3</v>
      </c>
      <c r="J152" s="6">
        <f t="shared" si="15"/>
        <v>-3.4831104528202368E-3</v>
      </c>
      <c r="K152" s="6">
        <f t="shared" si="16"/>
        <v>1.5361285161487149E-2</v>
      </c>
      <c r="L152" s="6">
        <f t="shared" si="17"/>
        <v>7.0720432738813734E-3</v>
      </c>
      <c r="M152" s="6">
        <f t="shared" si="18"/>
        <v>-1.756632371789928E-2</v>
      </c>
    </row>
    <row r="153" spans="1:13" x14ac:dyDescent="0.25">
      <c r="A153" s="3" t="s">
        <v>91</v>
      </c>
      <c r="B153" s="5">
        <v>39.520000000000003</v>
      </c>
      <c r="C153" s="5">
        <v>9.5399999999999991</v>
      </c>
      <c r="D153" s="5">
        <v>14.38</v>
      </c>
      <c r="E153" s="5">
        <v>16.149999999999999</v>
      </c>
      <c r="F153" s="5">
        <v>57.77</v>
      </c>
      <c r="G153" s="5">
        <v>20.100000000000001</v>
      </c>
      <c r="H153" s="6">
        <f t="shared" si="13"/>
        <v>5.5823540044516191E-3</v>
      </c>
      <c r="I153" s="6">
        <f t="shared" si="14"/>
        <v>1.2658396871923465E-2</v>
      </c>
      <c r="J153" s="6">
        <f t="shared" si="15"/>
        <v>6.2783603511246903E-3</v>
      </c>
      <c r="K153" s="6">
        <f t="shared" si="16"/>
        <v>2.0013175775744612E-2</v>
      </c>
      <c r="L153" s="6">
        <f t="shared" si="17"/>
        <v>3.5412843340905796E-2</v>
      </c>
      <c r="M153" s="6">
        <f t="shared" si="18"/>
        <v>1.7566323717899283E-2</v>
      </c>
    </row>
    <row r="154" spans="1:13" x14ac:dyDescent="0.25">
      <c r="A154" s="3" t="s">
        <v>90</v>
      </c>
      <c r="B154" s="5">
        <v>39.299999999999997</v>
      </c>
      <c r="C154" s="5">
        <v>9.42</v>
      </c>
      <c r="D154" s="5">
        <v>14.29</v>
      </c>
      <c r="E154" s="5">
        <v>15.83</v>
      </c>
      <c r="F154" s="5">
        <v>55.76</v>
      </c>
      <c r="G154" s="5">
        <v>19.75</v>
      </c>
      <c r="H154" s="6">
        <f t="shared" si="13"/>
        <v>-2.239368958589423E-2</v>
      </c>
      <c r="I154" s="6">
        <f t="shared" si="14"/>
        <v>-1.0559760215002217E-2</v>
      </c>
      <c r="J154" s="6">
        <f t="shared" si="15"/>
        <v>-5.2482230429971549E-2</v>
      </c>
      <c r="K154" s="6">
        <f t="shared" si="16"/>
        <v>3.405404549453088E-2</v>
      </c>
      <c r="L154" s="6">
        <f t="shared" si="17"/>
        <v>-3.5412843340905824E-2</v>
      </c>
      <c r="M154" s="6">
        <f t="shared" si="18"/>
        <v>-4.9874566950557073E-2</v>
      </c>
    </row>
    <row r="155" spans="1:13" x14ac:dyDescent="0.25">
      <c r="A155" s="3" t="s">
        <v>89</v>
      </c>
      <c r="B155" s="5">
        <v>40.19</v>
      </c>
      <c r="C155" s="5">
        <v>9.52</v>
      </c>
      <c r="D155" s="5">
        <v>15.06</v>
      </c>
      <c r="E155" s="5">
        <v>15.3</v>
      </c>
      <c r="F155" s="5">
        <v>57.77</v>
      </c>
      <c r="G155" s="5">
        <v>20.76</v>
      </c>
      <c r="H155" s="6">
        <f t="shared" si="13"/>
        <v>-1.7511854587646328E-2</v>
      </c>
      <c r="I155" s="6">
        <f t="shared" si="14"/>
        <v>6.174131651650993E-2</v>
      </c>
      <c r="J155" s="6">
        <f t="shared" si="15"/>
        <v>-3.7789512745417531E-2</v>
      </c>
      <c r="K155" s="6">
        <f t="shared" si="16"/>
        <v>1.5146815759985719E-2</v>
      </c>
      <c r="L155" s="6">
        <f t="shared" si="17"/>
        <v>3.6848593767010121E-2</v>
      </c>
      <c r="M155" s="6">
        <f t="shared" si="18"/>
        <v>4.8181162098064376E-4</v>
      </c>
    </row>
    <row r="156" spans="1:13" x14ac:dyDescent="0.25">
      <c r="A156" s="3" t="s">
        <v>88</v>
      </c>
      <c r="B156" s="5">
        <v>40.9</v>
      </c>
      <c r="C156" s="5">
        <v>8.9499999999999993</v>
      </c>
      <c r="D156" s="5">
        <v>15.64</v>
      </c>
      <c r="E156" s="5">
        <v>15.07</v>
      </c>
      <c r="F156" s="5">
        <v>55.68</v>
      </c>
      <c r="G156" s="5">
        <v>20.75</v>
      </c>
      <c r="H156" s="6">
        <f t="shared" si="13"/>
        <v>2.7263150758363996E-2</v>
      </c>
      <c r="I156" s="6">
        <f t="shared" si="14"/>
        <v>1.9177124639738637E-2</v>
      </c>
      <c r="J156" s="6">
        <f t="shared" si="15"/>
        <v>-1.333776520612456E-2</v>
      </c>
      <c r="K156" s="6">
        <f t="shared" si="16"/>
        <v>1.8754735915695715E-2</v>
      </c>
      <c r="L156" s="6">
        <f t="shared" si="17"/>
        <v>-1.1961224459621162E-2</v>
      </c>
      <c r="M156" s="6">
        <f t="shared" si="18"/>
        <v>9.6432022901896629E-4</v>
      </c>
    </row>
    <row r="157" spans="1:13" x14ac:dyDescent="0.25">
      <c r="A157" s="3" t="s">
        <v>87</v>
      </c>
      <c r="B157" s="5">
        <v>39.799999999999997</v>
      </c>
      <c r="C157" s="5">
        <v>8.7799999999999994</v>
      </c>
      <c r="D157" s="5">
        <v>15.85</v>
      </c>
      <c r="E157" s="5">
        <v>14.79</v>
      </c>
      <c r="F157" s="5">
        <v>56.35</v>
      </c>
      <c r="G157" s="5">
        <v>20.73</v>
      </c>
      <c r="H157" s="6">
        <f t="shared" si="13"/>
        <v>-4.0138343798918445E-2</v>
      </c>
      <c r="I157" s="6">
        <f t="shared" si="14"/>
        <v>-1.1383040500602807E-3</v>
      </c>
      <c r="J157" s="6">
        <f t="shared" si="15"/>
        <v>-3.7763694925634209E-2</v>
      </c>
      <c r="K157" s="6">
        <f t="shared" si="16"/>
        <v>8.146684567818108E-3</v>
      </c>
      <c r="L157" s="6">
        <f t="shared" si="17"/>
        <v>8.091561146543487E-2</v>
      </c>
      <c r="M157" s="6">
        <f t="shared" si="18"/>
        <v>3.2355763639441398E-2</v>
      </c>
    </row>
    <row r="158" spans="1:13" x14ac:dyDescent="0.25">
      <c r="A158" s="3" t="s">
        <v>86</v>
      </c>
      <c r="B158" s="5">
        <v>41.43</v>
      </c>
      <c r="C158" s="5">
        <v>8.7899999999999991</v>
      </c>
      <c r="D158" s="5">
        <v>16.46</v>
      </c>
      <c r="E158" s="5">
        <v>14.67</v>
      </c>
      <c r="F158" s="5">
        <v>51.97</v>
      </c>
      <c r="G158" s="5">
        <v>20.07</v>
      </c>
      <c r="H158" s="6">
        <f t="shared" si="13"/>
        <v>4.0389631650473219E-2</v>
      </c>
      <c r="I158" s="6">
        <f t="shared" si="14"/>
        <v>-3.0254408357802489E-2</v>
      </c>
      <c r="J158" s="6">
        <f t="shared" si="15"/>
        <v>7.9637767396693135E-2</v>
      </c>
      <c r="K158" s="6">
        <f t="shared" si="16"/>
        <v>2.7303771228573272E-3</v>
      </c>
      <c r="L158" s="6">
        <f t="shared" si="17"/>
        <v>-2.8828091522808283E-2</v>
      </c>
      <c r="M158" s="6">
        <f t="shared" si="18"/>
        <v>3.808533402387488E-2</v>
      </c>
    </row>
    <row r="159" spans="1:13" x14ac:dyDescent="0.25">
      <c r="A159" s="3" t="s">
        <v>85</v>
      </c>
      <c r="B159" s="5">
        <v>39.79</v>
      </c>
      <c r="C159" s="5">
        <v>9.06</v>
      </c>
      <c r="D159" s="5">
        <v>15.2</v>
      </c>
      <c r="E159" s="5">
        <v>14.63</v>
      </c>
      <c r="F159" s="5">
        <v>53.49</v>
      </c>
      <c r="G159" s="5">
        <v>19.32</v>
      </c>
      <c r="H159" s="6">
        <f t="shared" si="13"/>
        <v>-1.0251371186138223E-2</v>
      </c>
      <c r="I159" s="6">
        <f t="shared" si="14"/>
        <v>-2.2050725583138702E-3</v>
      </c>
      <c r="J159" s="6">
        <f t="shared" si="15"/>
        <v>-4.5652414497464815E-2</v>
      </c>
      <c r="K159" s="6">
        <f t="shared" si="16"/>
        <v>-1.6271545440030632E-2</v>
      </c>
      <c r="L159" s="6">
        <f t="shared" si="17"/>
        <v>3.0368627163510561E-2</v>
      </c>
      <c r="M159" s="6">
        <f t="shared" si="18"/>
        <v>-1.1322817830264663E-2</v>
      </c>
    </row>
    <row r="160" spans="1:13" x14ac:dyDescent="0.25">
      <c r="A160" s="3" t="s">
        <v>84</v>
      </c>
      <c r="B160" s="5">
        <v>40.200000000000003</v>
      </c>
      <c r="C160" s="5">
        <v>9.08</v>
      </c>
      <c r="D160" s="5">
        <v>15.91</v>
      </c>
      <c r="E160" s="5">
        <v>14.87</v>
      </c>
      <c r="F160" s="5">
        <v>51.89</v>
      </c>
      <c r="G160" s="5">
        <v>19.54</v>
      </c>
      <c r="H160" s="6">
        <f t="shared" si="13"/>
        <v>2.1879409181257251E-2</v>
      </c>
      <c r="I160" s="6">
        <f t="shared" si="14"/>
        <v>5.5218251843079467E-3</v>
      </c>
      <c r="J160" s="6">
        <f t="shared" si="15"/>
        <v>4.368067544262505E-2</v>
      </c>
      <c r="K160" s="6">
        <f t="shared" si="16"/>
        <v>8.7808737108731761E-3</v>
      </c>
      <c r="L160" s="6">
        <f t="shared" si="17"/>
        <v>2.315262465838127E-3</v>
      </c>
      <c r="M160" s="6">
        <f t="shared" si="18"/>
        <v>2.6446965306578481E-2</v>
      </c>
    </row>
    <row r="161" spans="1:13" x14ac:dyDescent="0.25">
      <c r="A161" s="3" t="s">
        <v>83</v>
      </c>
      <c r="B161" s="5">
        <v>39.33</v>
      </c>
      <c r="C161" s="5">
        <v>9.0299999999999994</v>
      </c>
      <c r="D161" s="5">
        <v>15.23</v>
      </c>
      <c r="E161" s="5">
        <v>14.74</v>
      </c>
      <c r="F161" s="5">
        <v>51.77</v>
      </c>
      <c r="G161" s="5">
        <v>19.03</v>
      </c>
      <c r="H161" s="6">
        <f t="shared" si="13"/>
        <v>1.356733981449036E-2</v>
      </c>
      <c r="I161" s="6">
        <f t="shared" si="14"/>
        <v>-6.6225407604934942E-3</v>
      </c>
      <c r="J161" s="6">
        <f t="shared" si="15"/>
        <v>-7.8483071261356979E-3</v>
      </c>
      <c r="K161" s="6">
        <f t="shared" si="16"/>
        <v>-2.0332097820978451E-3</v>
      </c>
      <c r="L161" s="6">
        <f t="shared" si="17"/>
        <v>4.0403564271299632E-2</v>
      </c>
      <c r="M161" s="6">
        <f t="shared" si="18"/>
        <v>4.2127497796228723E-3</v>
      </c>
    </row>
    <row r="162" spans="1:13" x14ac:dyDescent="0.25">
      <c r="A162" s="3" t="s">
        <v>82</v>
      </c>
      <c r="B162" s="5">
        <v>38.799999999999997</v>
      </c>
      <c r="C162" s="5">
        <v>9.09</v>
      </c>
      <c r="D162" s="5">
        <v>15.35</v>
      </c>
      <c r="E162" s="5">
        <v>14.77</v>
      </c>
      <c r="F162" s="5">
        <v>49.72</v>
      </c>
      <c r="G162" s="5">
        <v>18.95</v>
      </c>
      <c r="H162" s="6">
        <f t="shared" si="13"/>
        <v>3.7016957640205413E-2</v>
      </c>
      <c r="I162" s="6">
        <f t="shared" si="14"/>
        <v>1.4404681202548175E-2</v>
      </c>
      <c r="J162" s="6">
        <f t="shared" si="15"/>
        <v>2.4399495944132595E-2</v>
      </c>
      <c r="K162" s="6">
        <f t="shared" si="16"/>
        <v>-1.3531801794199703E-3</v>
      </c>
      <c r="L162" s="6">
        <f t="shared" si="17"/>
        <v>5.3921973930560647E-2</v>
      </c>
      <c r="M162" s="6">
        <f t="shared" si="18"/>
        <v>-5.2756529844046822E-4</v>
      </c>
    </row>
    <row r="163" spans="1:13" x14ac:dyDescent="0.25">
      <c r="A163" s="3" t="s">
        <v>81</v>
      </c>
      <c r="B163" s="5">
        <v>37.39</v>
      </c>
      <c r="C163" s="5">
        <v>8.9600000000000009</v>
      </c>
      <c r="D163" s="5">
        <v>14.98</v>
      </c>
      <c r="E163" s="5">
        <v>14.79</v>
      </c>
      <c r="F163" s="5">
        <v>47.11</v>
      </c>
      <c r="G163" s="5">
        <v>18.96</v>
      </c>
      <c r="H163" s="6">
        <f t="shared" si="13"/>
        <v>3.2067965211472448E-2</v>
      </c>
      <c r="I163" s="6">
        <f t="shared" si="14"/>
        <v>-1.9890158479219461E-2</v>
      </c>
      <c r="J163" s="6">
        <f t="shared" si="15"/>
        <v>3.343366537974366E-3</v>
      </c>
      <c r="K163" s="6">
        <f t="shared" si="16"/>
        <v>-6.7385699732092673E-3</v>
      </c>
      <c r="L163" s="6">
        <f t="shared" si="17"/>
        <v>-2.1420390603068329E-2</v>
      </c>
      <c r="M163" s="6">
        <f t="shared" si="18"/>
        <v>-1.9843993198272434E-2</v>
      </c>
    </row>
    <row r="164" spans="1:13" x14ac:dyDescent="0.25">
      <c r="A164" s="3" t="s">
        <v>80</v>
      </c>
      <c r="B164" s="5">
        <v>36.21</v>
      </c>
      <c r="C164" s="5">
        <v>9.14</v>
      </c>
      <c r="D164" s="5">
        <v>14.93</v>
      </c>
      <c r="E164" s="5">
        <v>14.89</v>
      </c>
      <c r="F164" s="5">
        <v>48.13</v>
      </c>
      <c r="G164" s="5">
        <v>19.34</v>
      </c>
      <c r="H164" s="6">
        <f t="shared" si="13"/>
        <v>-3.0332299555427015E-3</v>
      </c>
      <c r="I164" s="6">
        <f t="shared" si="14"/>
        <v>-4.3668191663404025E-3</v>
      </c>
      <c r="J164" s="6">
        <f t="shared" si="15"/>
        <v>-2.1206891502321641E-2</v>
      </c>
      <c r="K164" s="6">
        <f t="shared" si="16"/>
        <v>-1.201616594248648E-2</v>
      </c>
      <c r="L164" s="6">
        <f t="shared" si="17"/>
        <v>7.1028125147669957E-2</v>
      </c>
      <c r="M164" s="6">
        <f t="shared" si="18"/>
        <v>2.3542808511730108E-2</v>
      </c>
    </row>
    <row r="165" spans="1:13" x14ac:dyDescent="0.25">
      <c r="A165" s="3" t="s">
        <v>79</v>
      </c>
      <c r="B165" s="5">
        <v>36.32</v>
      </c>
      <c r="C165" s="5">
        <v>9.18</v>
      </c>
      <c r="D165" s="5">
        <v>15.25</v>
      </c>
      <c r="E165" s="5">
        <v>15.07</v>
      </c>
      <c r="F165" s="5">
        <v>44.83</v>
      </c>
      <c r="G165" s="5">
        <v>18.89</v>
      </c>
      <c r="H165" s="6">
        <f t="shared" si="13"/>
        <v>-3.572904721574698E-3</v>
      </c>
      <c r="I165" s="6">
        <f t="shared" si="14"/>
        <v>2.091435614887012E-2</v>
      </c>
      <c r="J165" s="6">
        <f t="shared" si="15"/>
        <v>-4.362462086853653E-2</v>
      </c>
      <c r="K165" s="6">
        <f t="shared" si="16"/>
        <v>3.5115019020902451E-2</v>
      </c>
      <c r="L165" s="6">
        <f t="shared" si="17"/>
        <v>2.2308979456711704E-4</v>
      </c>
      <c r="M165" s="6">
        <f t="shared" si="18"/>
        <v>2.628201689847829E-2</v>
      </c>
    </row>
    <row r="166" spans="1:13" x14ac:dyDescent="0.25">
      <c r="A166" s="3" t="s">
        <v>78</v>
      </c>
      <c r="B166" s="5">
        <v>36.450000000000003</v>
      </c>
      <c r="C166" s="5">
        <v>8.99</v>
      </c>
      <c r="D166" s="5">
        <v>15.93</v>
      </c>
      <c r="E166" s="5">
        <v>14.55</v>
      </c>
      <c r="F166" s="5">
        <v>44.82</v>
      </c>
      <c r="G166" s="5">
        <v>18.399999999999999</v>
      </c>
      <c r="H166" s="6">
        <f t="shared" si="13"/>
        <v>1.2422519998557329E-2</v>
      </c>
      <c r="I166" s="6">
        <f t="shared" si="14"/>
        <v>-7.7562715713590967E-3</v>
      </c>
      <c r="J166" s="6">
        <f t="shared" si="15"/>
        <v>9.5435736964386758E-2</v>
      </c>
      <c r="K166" s="6">
        <f t="shared" si="16"/>
        <v>-3.2457210147381559E-2</v>
      </c>
      <c r="L166" s="6">
        <f t="shared" si="17"/>
        <v>-4.7493133337277636E-2</v>
      </c>
      <c r="M166" s="6">
        <f t="shared" si="18"/>
        <v>1.8651116626100514E-2</v>
      </c>
    </row>
    <row r="167" spans="1:13" x14ac:dyDescent="0.25">
      <c r="A167" s="3" t="s">
        <v>77</v>
      </c>
      <c r="B167" s="5">
        <v>36</v>
      </c>
      <c r="C167" s="5">
        <v>9.06</v>
      </c>
      <c r="D167" s="5">
        <v>14.48</v>
      </c>
      <c r="E167" s="5">
        <v>15.03</v>
      </c>
      <c r="F167" s="5">
        <v>47</v>
      </c>
      <c r="G167" s="5">
        <v>18.059999999999999</v>
      </c>
      <c r="H167" s="6">
        <f t="shared" si="13"/>
        <v>7.5861645692827454E-2</v>
      </c>
      <c r="I167" s="6">
        <f t="shared" si="14"/>
        <v>5.5601387445199636E-2</v>
      </c>
      <c r="J167" s="6">
        <f t="shared" si="15"/>
        <v>9.5586461060399253E-2</v>
      </c>
      <c r="K167" s="6">
        <f t="shared" si="16"/>
        <v>4.2125793753452434E-2</v>
      </c>
      <c r="L167" s="6">
        <f t="shared" si="17"/>
        <v>-6.9967422080979653E-3</v>
      </c>
      <c r="M167" s="6">
        <f t="shared" si="18"/>
        <v>4.4149784612929753E-2</v>
      </c>
    </row>
    <row r="168" spans="1:13" x14ac:dyDescent="0.25">
      <c r="A168" s="3" t="s">
        <v>76</v>
      </c>
      <c r="B168" s="5">
        <v>33.369999999999997</v>
      </c>
      <c r="C168" s="5">
        <v>8.57</v>
      </c>
      <c r="D168" s="5">
        <v>13.16</v>
      </c>
      <c r="E168" s="5">
        <v>14.41</v>
      </c>
      <c r="F168" s="5">
        <v>47.33</v>
      </c>
      <c r="G168" s="5">
        <v>17.28</v>
      </c>
      <c r="H168" s="6">
        <f t="shared" si="13"/>
        <v>3.8489784661860024E-2</v>
      </c>
      <c r="I168" s="6">
        <f t="shared" si="14"/>
        <v>9.0305222606976668E-2</v>
      </c>
      <c r="J168" s="6">
        <f t="shared" si="15"/>
        <v>9.5614177374685402E-2</v>
      </c>
      <c r="K168" s="6">
        <f t="shared" si="16"/>
        <v>6.7457419589158116E-2</v>
      </c>
      <c r="L168" s="6">
        <f t="shared" si="17"/>
        <v>4.582604261164272E-2</v>
      </c>
      <c r="M168" s="6">
        <f t="shared" si="18"/>
        <v>7.2595583626488408E-2</v>
      </c>
    </row>
    <row r="169" spans="1:13" x14ac:dyDescent="0.25">
      <c r="A169" s="3" t="s">
        <v>75</v>
      </c>
      <c r="B169" s="5">
        <v>32.11</v>
      </c>
      <c r="C169" s="5">
        <v>7.83</v>
      </c>
      <c r="D169" s="5">
        <v>11.96</v>
      </c>
      <c r="E169" s="5">
        <v>13.47</v>
      </c>
      <c r="F169" s="5">
        <v>45.21</v>
      </c>
      <c r="G169" s="5">
        <v>16.07</v>
      </c>
      <c r="H169" s="6">
        <f t="shared" si="13"/>
        <v>-1.9124580411666484E-2</v>
      </c>
      <c r="I169" s="6">
        <f t="shared" si="14"/>
        <v>5.1216501200549236E-3</v>
      </c>
      <c r="J169" s="6">
        <f t="shared" si="15"/>
        <v>-3.3389012655145986E-3</v>
      </c>
      <c r="K169" s="6">
        <f t="shared" si="16"/>
        <v>-3.7877798255117216E-2</v>
      </c>
      <c r="L169" s="6">
        <f t="shared" si="17"/>
        <v>2.3725374256544834E-2</v>
      </c>
      <c r="M169" s="6">
        <f t="shared" si="18"/>
        <v>-2.8827509846123946E-2</v>
      </c>
    </row>
    <row r="170" spans="1:13" x14ac:dyDescent="0.25">
      <c r="A170" s="3" t="s">
        <v>74</v>
      </c>
      <c r="B170" s="5">
        <v>32.729999999999997</v>
      </c>
      <c r="C170" s="5">
        <v>7.79</v>
      </c>
      <c r="D170" s="5">
        <v>12</v>
      </c>
      <c r="E170" s="5">
        <v>13.99</v>
      </c>
      <c r="F170" s="5">
        <v>44.15</v>
      </c>
      <c r="G170" s="5">
        <v>16.54</v>
      </c>
      <c r="H170" s="6">
        <f t="shared" si="13"/>
        <v>4.3077821434159322E-2</v>
      </c>
      <c r="I170" s="6">
        <f t="shared" si="14"/>
        <v>6.359758612096976E-2</v>
      </c>
      <c r="J170" s="6">
        <f t="shared" si="15"/>
        <v>3.3039854078200308E-2</v>
      </c>
      <c r="K170" s="6">
        <f t="shared" si="16"/>
        <v>7.1505187172558676E-4</v>
      </c>
      <c r="L170" s="6">
        <f t="shared" si="17"/>
        <v>9.0001532334011217E-2</v>
      </c>
      <c r="M170" s="6">
        <f t="shared" si="18"/>
        <v>4.9576446606288078E-2</v>
      </c>
    </row>
    <row r="171" spans="1:13" x14ac:dyDescent="0.25">
      <c r="A171" s="3" t="s">
        <v>73</v>
      </c>
      <c r="B171" s="5">
        <v>31.35</v>
      </c>
      <c r="C171" s="5">
        <v>7.31</v>
      </c>
      <c r="D171" s="5">
        <v>11.61</v>
      </c>
      <c r="E171" s="5">
        <v>13.98</v>
      </c>
      <c r="F171" s="5">
        <v>40.35</v>
      </c>
      <c r="G171" s="5">
        <v>15.74</v>
      </c>
      <c r="H171" s="6">
        <f t="shared" si="13"/>
        <v>-2.0521635720796801E-2</v>
      </c>
      <c r="I171" s="6">
        <f t="shared" si="14"/>
        <v>-1.0884461198423331E-2</v>
      </c>
      <c r="J171" s="6">
        <f t="shared" si="15"/>
        <v>-2.886448266771955E-2</v>
      </c>
      <c r="K171" s="6">
        <f t="shared" si="16"/>
        <v>-4.476271751596813E-2</v>
      </c>
      <c r="L171" s="6">
        <f t="shared" si="17"/>
        <v>-2.6413861373352616E-2</v>
      </c>
      <c r="M171" s="6">
        <f t="shared" si="18"/>
        <v>-3.9855835435666169E-2</v>
      </c>
    </row>
    <row r="172" spans="1:13" x14ac:dyDescent="0.25">
      <c r="A172" s="3" t="s">
        <v>72</v>
      </c>
      <c r="B172" s="5">
        <v>32</v>
      </c>
      <c r="C172" s="5">
        <v>7.39</v>
      </c>
      <c r="D172" s="5">
        <v>11.95</v>
      </c>
      <c r="E172" s="5">
        <v>14.62</v>
      </c>
      <c r="F172" s="5">
        <v>41.43</v>
      </c>
      <c r="G172" s="5">
        <v>16.38</v>
      </c>
      <c r="H172" s="6">
        <f t="shared" si="13"/>
        <v>-8.8468647987608229E-2</v>
      </c>
      <c r="I172" s="6">
        <f t="shared" si="14"/>
        <v>-8.6785821558426582E-2</v>
      </c>
      <c r="J172" s="6">
        <f t="shared" si="15"/>
        <v>-0.10099955604602061</v>
      </c>
      <c r="K172" s="6">
        <f t="shared" si="16"/>
        <v>-6.1670184303610744E-2</v>
      </c>
      <c r="L172" s="6">
        <f t="shared" si="17"/>
        <v>-3.8356974784429253E-2</v>
      </c>
      <c r="M172" s="6">
        <f t="shared" si="18"/>
        <v>-8.201315166083524E-2</v>
      </c>
    </row>
    <row r="173" spans="1:13" x14ac:dyDescent="0.25">
      <c r="A173" s="3" t="s">
        <v>71</v>
      </c>
      <c r="B173" s="5">
        <v>34.96</v>
      </c>
      <c r="C173" s="5">
        <v>8.06</v>
      </c>
      <c r="D173" s="5">
        <v>13.22</v>
      </c>
      <c r="E173" s="5">
        <v>15.55</v>
      </c>
      <c r="F173" s="5">
        <v>43.05</v>
      </c>
      <c r="G173" s="5">
        <v>17.78</v>
      </c>
      <c r="H173" s="6">
        <f t="shared" si="13"/>
        <v>-1.5609796167661739E-2</v>
      </c>
      <c r="I173" s="6">
        <f t="shared" si="14"/>
        <v>-2.4783160144670898E-3</v>
      </c>
      <c r="J173" s="6">
        <f t="shared" si="15"/>
        <v>-1.9476271060620692E-2</v>
      </c>
      <c r="K173" s="6">
        <f t="shared" si="16"/>
        <v>-2.2258470600942697E-2</v>
      </c>
      <c r="L173" s="6">
        <f t="shared" si="17"/>
        <v>4.189950263854143E-3</v>
      </c>
      <c r="M173" s="6">
        <f t="shared" si="18"/>
        <v>3.7242917749730077E-2</v>
      </c>
    </row>
    <row r="174" spans="1:13" x14ac:dyDescent="0.25">
      <c r="A174" s="3" t="s">
        <v>70</v>
      </c>
      <c r="B174" s="5">
        <v>35.51</v>
      </c>
      <c r="C174" s="5">
        <v>8.08</v>
      </c>
      <c r="D174" s="5">
        <v>13.48</v>
      </c>
      <c r="E174" s="5">
        <v>15.9</v>
      </c>
      <c r="F174" s="5">
        <v>42.87</v>
      </c>
      <c r="G174" s="5">
        <v>17.13</v>
      </c>
      <c r="H174" s="6">
        <f t="shared" si="13"/>
        <v>-1.7585938209085963E-2</v>
      </c>
      <c r="I174" s="6">
        <f t="shared" si="14"/>
        <v>-5.1850070052278673E-2</v>
      </c>
      <c r="J174" s="6">
        <f t="shared" si="15"/>
        <v>-0.11943021112352047</v>
      </c>
      <c r="K174" s="6">
        <f t="shared" si="16"/>
        <v>-4.6091107200266858E-2</v>
      </c>
      <c r="L174" s="6">
        <f t="shared" si="17"/>
        <v>-5.7339824437416573E-2</v>
      </c>
      <c r="M174" s="6">
        <f t="shared" si="18"/>
        <v>-5.6184988278804852E-2</v>
      </c>
    </row>
    <row r="175" spans="1:13" x14ac:dyDescent="0.25">
      <c r="A175" s="3" t="s">
        <v>69</v>
      </c>
      <c r="B175" s="5">
        <v>36.14</v>
      </c>
      <c r="C175" s="5">
        <v>8.51</v>
      </c>
      <c r="D175" s="5">
        <v>15.19</v>
      </c>
      <c r="E175" s="5">
        <v>16.649999999999999</v>
      </c>
      <c r="F175" s="5">
        <v>45.4</v>
      </c>
      <c r="G175" s="5">
        <v>18.12</v>
      </c>
      <c r="H175" s="6">
        <f t="shared" si="13"/>
        <v>-1.537646989644227E-2</v>
      </c>
      <c r="I175" s="6">
        <f t="shared" si="14"/>
        <v>-3.4645497362805429E-2</v>
      </c>
      <c r="J175" s="6">
        <f t="shared" si="15"/>
        <v>-5.9074671306929161E-3</v>
      </c>
      <c r="K175" s="6">
        <f t="shared" si="16"/>
        <v>-2.399521247291001E-3</v>
      </c>
      <c r="L175" s="6">
        <f t="shared" si="17"/>
        <v>-1.5300844955300598E-2</v>
      </c>
      <c r="M175" s="6">
        <f t="shared" si="18"/>
        <v>3.3102601681690165E-2</v>
      </c>
    </row>
    <row r="176" spans="1:13" x14ac:dyDescent="0.25">
      <c r="A176" s="3" t="s">
        <v>68</v>
      </c>
      <c r="B176" s="5">
        <v>36.700000000000003</v>
      </c>
      <c r="C176" s="5">
        <v>8.81</v>
      </c>
      <c r="D176" s="5">
        <v>15.28</v>
      </c>
      <c r="E176" s="5">
        <v>16.690000000000001</v>
      </c>
      <c r="F176" s="5">
        <v>46.1</v>
      </c>
      <c r="G176" s="5">
        <v>17.53</v>
      </c>
      <c r="H176" s="6">
        <f t="shared" si="13"/>
        <v>1.6362152545950318E-3</v>
      </c>
      <c r="I176" s="6">
        <f t="shared" si="14"/>
        <v>1.1415649083676711E-2</v>
      </c>
      <c r="J176" s="6">
        <f t="shared" si="15"/>
        <v>-6.5231803391235955E-3</v>
      </c>
      <c r="K176" s="6">
        <f t="shared" si="16"/>
        <v>5.4070423112460497E-3</v>
      </c>
      <c r="L176" s="6">
        <f t="shared" si="17"/>
        <v>-1.3006721972411651E-3</v>
      </c>
      <c r="M176" s="6">
        <f t="shared" si="18"/>
        <v>-7.3884962426707893E-3</v>
      </c>
    </row>
    <row r="177" spans="1:13" x14ac:dyDescent="0.25">
      <c r="A177" s="3" t="s">
        <v>67</v>
      </c>
      <c r="B177" s="5">
        <v>36.64</v>
      </c>
      <c r="C177" s="5">
        <v>8.7100000000000009</v>
      </c>
      <c r="D177" s="5">
        <v>15.38</v>
      </c>
      <c r="E177" s="5">
        <v>16.600000000000001</v>
      </c>
      <c r="F177" s="5">
        <v>46.16</v>
      </c>
      <c r="G177" s="5">
        <v>17.66</v>
      </c>
      <c r="H177" s="6">
        <f t="shared" si="13"/>
        <v>4.6935989018594762E-2</v>
      </c>
      <c r="I177" s="6">
        <f t="shared" si="14"/>
        <v>-1.9329766139667238E-2</v>
      </c>
      <c r="J177" s="6">
        <f t="shared" si="15"/>
        <v>-4.5410392662564988E-3</v>
      </c>
      <c r="K177" s="6">
        <f t="shared" si="16"/>
        <v>-7.8008196362349558E-3</v>
      </c>
      <c r="L177" s="6">
        <f t="shared" si="17"/>
        <v>5.6827140345169065E-2</v>
      </c>
      <c r="M177" s="6">
        <f t="shared" si="18"/>
        <v>3.8677259491973405E-2</v>
      </c>
    </row>
    <row r="178" spans="1:13" x14ac:dyDescent="0.25">
      <c r="A178" s="3" t="s">
        <v>66</v>
      </c>
      <c r="B178" s="5">
        <v>34.96</v>
      </c>
      <c r="C178" s="5">
        <v>8.8800000000000008</v>
      </c>
      <c r="D178" s="5">
        <v>15.45</v>
      </c>
      <c r="E178" s="5">
        <v>16.73</v>
      </c>
      <c r="F178" s="5">
        <v>43.61</v>
      </c>
      <c r="G178" s="5">
        <v>16.989999999999998</v>
      </c>
      <c r="H178" s="6">
        <f t="shared" si="13"/>
        <v>9.5367389678764861E-2</v>
      </c>
      <c r="I178" s="6">
        <f t="shared" si="14"/>
        <v>-2.0067563050809256E-2</v>
      </c>
      <c r="J178" s="6">
        <f t="shared" si="15"/>
        <v>9.7561749453646558E-3</v>
      </c>
      <c r="K178" s="6">
        <f t="shared" si="16"/>
        <v>-1.7185608146495418E-2</v>
      </c>
      <c r="L178" s="6">
        <f t="shared" si="17"/>
        <v>-1.6600722333490431E-2</v>
      </c>
      <c r="M178" s="6">
        <f t="shared" si="18"/>
        <v>1.7216216261131137E-2</v>
      </c>
    </row>
    <row r="179" spans="1:13" x14ac:dyDescent="0.25">
      <c r="A179" s="3" t="s">
        <v>65</v>
      </c>
      <c r="B179" s="5">
        <v>31.78</v>
      </c>
      <c r="C179" s="5">
        <v>9.06</v>
      </c>
      <c r="D179" s="5">
        <v>15.3</v>
      </c>
      <c r="E179" s="5">
        <v>17.02</v>
      </c>
      <c r="F179" s="5">
        <v>44.34</v>
      </c>
      <c r="G179" s="5">
        <v>16.7</v>
      </c>
      <c r="H179" s="6">
        <f t="shared" si="13"/>
        <v>-3.1461381414129869E-4</v>
      </c>
      <c r="I179" s="6">
        <f t="shared" si="14"/>
        <v>2.6847250036188056E-2</v>
      </c>
      <c r="J179" s="6">
        <f t="shared" si="15"/>
        <v>5.899722127188322E-3</v>
      </c>
      <c r="K179" s="6">
        <f t="shared" si="16"/>
        <v>-7.6090504667207454E-3</v>
      </c>
      <c r="L179" s="6">
        <f t="shared" si="17"/>
        <v>-1.0320935232773977E-2</v>
      </c>
      <c r="M179" s="6">
        <f t="shared" si="18"/>
        <v>0</v>
      </c>
    </row>
    <row r="180" spans="1:13" x14ac:dyDescent="0.25">
      <c r="A180" s="3" t="s">
        <v>64</v>
      </c>
      <c r="B180" s="5">
        <v>31.79</v>
      </c>
      <c r="C180" s="5">
        <v>8.82</v>
      </c>
      <c r="D180" s="5">
        <v>15.21</v>
      </c>
      <c r="E180" s="5">
        <v>17.149999999999999</v>
      </c>
      <c r="F180" s="5">
        <v>44.8</v>
      </c>
      <c r="G180" s="5">
        <v>16.7</v>
      </c>
      <c r="H180" s="6">
        <f t="shared" si="13"/>
        <v>1.8891693276071404E-3</v>
      </c>
      <c r="I180" s="6">
        <f t="shared" si="14"/>
        <v>-1.909097846482891E-2</v>
      </c>
      <c r="J180" s="6">
        <f t="shared" si="15"/>
        <v>2.6650477991494004E-2</v>
      </c>
      <c r="K180" s="6">
        <f t="shared" si="16"/>
        <v>-1.6768244868884816E-2</v>
      </c>
      <c r="L180" s="6">
        <f t="shared" si="17"/>
        <v>-2.6650624746437819E-2</v>
      </c>
      <c r="M180" s="6">
        <f t="shared" si="18"/>
        <v>3.3488669754043826E-2</v>
      </c>
    </row>
    <row r="181" spans="1:13" x14ac:dyDescent="0.25">
      <c r="A181" s="3" t="s">
        <v>63</v>
      </c>
      <c r="B181" s="5">
        <v>31.73</v>
      </c>
      <c r="C181" s="5">
        <v>8.99</v>
      </c>
      <c r="D181" s="5">
        <v>14.81</v>
      </c>
      <c r="E181" s="5">
        <v>17.440000000000001</v>
      </c>
      <c r="F181" s="5">
        <v>46.01</v>
      </c>
      <c r="G181" s="5">
        <v>16.149999999999999</v>
      </c>
      <c r="H181" s="6">
        <f t="shared" si="13"/>
        <v>1.2367368667229466E-2</v>
      </c>
      <c r="I181" s="6">
        <f t="shared" si="14"/>
        <v>3.1641057619117299E-2</v>
      </c>
      <c r="J181" s="6">
        <f t="shared" si="15"/>
        <v>2.3916411549088704E-2</v>
      </c>
      <c r="K181" s="6">
        <f t="shared" si="16"/>
        <v>3.1452796551805856E-2</v>
      </c>
      <c r="L181" s="6">
        <f t="shared" si="17"/>
        <v>2.2418521314296301E-2</v>
      </c>
      <c r="M181" s="6">
        <f t="shared" si="18"/>
        <v>1.2461220437812033E-2</v>
      </c>
    </row>
    <row r="182" spans="1:13" x14ac:dyDescent="0.25">
      <c r="A182" s="3" t="s">
        <v>62</v>
      </c>
      <c r="B182" s="5">
        <v>31.34</v>
      </c>
      <c r="C182" s="5">
        <v>8.7100000000000009</v>
      </c>
      <c r="D182" s="5">
        <v>14.46</v>
      </c>
      <c r="E182" s="5">
        <v>16.899999999999999</v>
      </c>
      <c r="F182" s="5">
        <v>44.99</v>
      </c>
      <c r="G182" s="5">
        <v>15.95</v>
      </c>
      <c r="H182" s="6">
        <f t="shared" si="13"/>
        <v>-4.125585061444418E-2</v>
      </c>
      <c r="I182" s="6">
        <f t="shared" si="14"/>
        <v>9.2272857690748403E-3</v>
      </c>
      <c r="J182" s="6">
        <f t="shared" si="15"/>
        <v>-2.3240964039450737E-2</v>
      </c>
      <c r="K182" s="6">
        <f t="shared" si="16"/>
        <v>-4.2855428649617583E-2</v>
      </c>
      <c r="L182" s="6">
        <f t="shared" si="17"/>
        <v>-5.4289468187514504E-2</v>
      </c>
      <c r="M182" s="6">
        <f t="shared" si="18"/>
        <v>-3.6927272592218362E-2</v>
      </c>
    </row>
    <row r="183" spans="1:13" x14ac:dyDescent="0.25">
      <c r="A183" s="3" t="s">
        <v>61</v>
      </c>
      <c r="B183" s="5">
        <v>32.659999999999997</v>
      </c>
      <c r="C183" s="5">
        <v>8.6300000000000008</v>
      </c>
      <c r="D183" s="5">
        <v>14.8</v>
      </c>
      <c r="E183" s="5">
        <v>17.64</v>
      </c>
      <c r="F183" s="5">
        <v>47.5</v>
      </c>
      <c r="G183" s="5">
        <v>16.55</v>
      </c>
      <c r="H183" s="6">
        <f t="shared" si="13"/>
        <v>-1.7001016642829828E-2</v>
      </c>
      <c r="I183" s="6">
        <f t="shared" si="14"/>
        <v>-9.227285769074894E-3</v>
      </c>
      <c r="J183" s="6">
        <f t="shared" si="15"/>
        <v>-1.475546556591921E-2</v>
      </c>
      <c r="K183" s="6">
        <f t="shared" si="16"/>
        <v>-1.2954278592691404E-2</v>
      </c>
      <c r="L183" s="6">
        <f t="shared" si="17"/>
        <v>1.6985546365743807E-2</v>
      </c>
      <c r="M183" s="6">
        <f t="shared" si="18"/>
        <v>-1.4397369266377495E-2</v>
      </c>
    </row>
    <row r="184" spans="1:13" x14ac:dyDescent="0.25">
      <c r="A184" s="3" t="s">
        <v>60</v>
      </c>
      <c r="B184" s="5">
        <v>33.22</v>
      </c>
      <c r="C184" s="5">
        <v>8.7100000000000009</v>
      </c>
      <c r="D184" s="5">
        <v>15.02</v>
      </c>
      <c r="E184" s="5">
        <v>17.87</v>
      </c>
      <c r="F184" s="5">
        <v>46.7</v>
      </c>
      <c r="G184" s="5">
        <v>16.79</v>
      </c>
      <c r="H184" s="6">
        <f t="shared" si="13"/>
        <v>-3.8386762030078556E-2</v>
      </c>
      <c r="I184" s="6">
        <f t="shared" si="14"/>
        <v>-2.6063798321011175E-2</v>
      </c>
      <c r="J184" s="6">
        <f t="shared" si="15"/>
        <v>-1.3884520571081839E-2</v>
      </c>
      <c r="K184" s="6">
        <f t="shared" si="16"/>
        <v>-3.6267711125931752E-2</v>
      </c>
      <c r="L184" s="6">
        <f t="shared" si="17"/>
        <v>-2.7456846233039203E-2</v>
      </c>
      <c r="M184" s="6">
        <f t="shared" si="18"/>
        <v>-5.0518724086364555E-2</v>
      </c>
    </row>
    <row r="185" spans="1:13" x14ac:dyDescent="0.25">
      <c r="A185" s="3" t="s">
        <v>59</v>
      </c>
      <c r="B185" s="5">
        <v>34.520000000000003</v>
      </c>
      <c r="C185" s="5">
        <v>8.94</v>
      </c>
      <c r="D185" s="5">
        <v>15.23</v>
      </c>
      <c r="E185" s="5">
        <v>18.53</v>
      </c>
      <c r="F185" s="5">
        <v>48</v>
      </c>
      <c r="G185" s="5">
        <v>17.66</v>
      </c>
      <c r="H185" s="6">
        <f t="shared" si="13"/>
        <v>5.5192587456265501E-3</v>
      </c>
      <c r="I185" s="6">
        <f t="shared" si="14"/>
        <v>-1.7738824337381633E-2</v>
      </c>
      <c r="J185" s="6">
        <f t="shared" si="15"/>
        <v>6.5681447353075359E-4</v>
      </c>
      <c r="K185" s="6">
        <f t="shared" si="16"/>
        <v>-1.0787487561756853E-3</v>
      </c>
      <c r="L185" s="6">
        <f t="shared" si="17"/>
        <v>-5.4527641576367004E-2</v>
      </c>
      <c r="M185" s="6">
        <f t="shared" si="18"/>
        <v>1.2535776694980228E-2</v>
      </c>
    </row>
    <row r="186" spans="1:13" x14ac:dyDescent="0.25">
      <c r="A186" s="3" t="s">
        <v>58</v>
      </c>
      <c r="B186" s="5">
        <v>34.33</v>
      </c>
      <c r="C186" s="5">
        <v>9.1</v>
      </c>
      <c r="D186" s="5">
        <v>15.22</v>
      </c>
      <c r="E186" s="5">
        <v>18.55</v>
      </c>
      <c r="F186" s="5">
        <v>50.69</v>
      </c>
      <c r="G186" s="5">
        <v>17.440000000000001</v>
      </c>
      <c r="H186" s="6">
        <f t="shared" si="13"/>
        <v>-1.646722173878085E-2</v>
      </c>
      <c r="I186" s="6">
        <f t="shared" si="14"/>
        <v>2.2002209096023376E-3</v>
      </c>
      <c r="J186" s="6">
        <f t="shared" si="15"/>
        <v>-8.5051215996662967E-3</v>
      </c>
      <c r="K186" s="6">
        <f t="shared" si="16"/>
        <v>0</v>
      </c>
      <c r="L186" s="6">
        <f t="shared" si="17"/>
        <v>-1.6823557978710886E-2</v>
      </c>
      <c r="M186" s="6">
        <f t="shared" si="18"/>
        <v>-2.5475479039794208E-2</v>
      </c>
    </row>
    <row r="187" spans="1:13" x14ac:dyDescent="0.25">
      <c r="A187" s="3" t="s">
        <v>57</v>
      </c>
      <c r="B187" s="5">
        <v>34.9</v>
      </c>
      <c r="C187" s="5">
        <v>9.08</v>
      </c>
      <c r="D187" s="5">
        <v>15.35</v>
      </c>
      <c r="E187" s="5">
        <v>18.55</v>
      </c>
      <c r="F187" s="5">
        <v>51.55</v>
      </c>
      <c r="G187" s="5">
        <v>17.89</v>
      </c>
      <c r="H187" s="6">
        <f t="shared" si="13"/>
        <v>-1.4316394714379613E-3</v>
      </c>
      <c r="I187" s="6">
        <f t="shared" si="14"/>
        <v>-1.3129291441792623E-2</v>
      </c>
      <c r="J187" s="6">
        <f t="shared" si="15"/>
        <v>9.1623677620045734E-3</v>
      </c>
      <c r="K187" s="6">
        <f t="shared" si="16"/>
        <v>-5.3763570363802938E-3</v>
      </c>
      <c r="L187" s="6">
        <f t="shared" si="17"/>
        <v>-5.3260320694860405E-2</v>
      </c>
      <c r="M187" s="6">
        <f t="shared" si="18"/>
        <v>-1.6630095009403136E-2</v>
      </c>
    </row>
    <row r="188" spans="1:13" x14ac:dyDescent="0.25">
      <c r="A188" s="3" t="s">
        <v>56</v>
      </c>
      <c r="B188" s="5">
        <v>34.950000000000003</v>
      </c>
      <c r="C188" s="5">
        <v>9.1999999999999993</v>
      </c>
      <c r="D188" s="5">
        <v>15.21</v>
      </c>
      <c r="E188" s="5">
        <v>18.649999999999999</v>
      </c>
      <c r="F188" s="5">
        <v>54.37</v>
      </c>
      <c r="G188" s="5">
        <v>18.190000000000001</v>
      </c>
      <c r="H188" s="6">
        <f t="shared" si="13"/>
        <v>1.1221524743964489E-2</v>
      </c>
      <c r="I188" s="6">
        <f t="shared" si="14"/>
        <v>1.092907053219023E-2</v>
      </c>
      <c r="J188" s="6">
        <f t="shared" si="15"/>
        <v>6.5767841897097887E-4</v>
      </c>
      <c r="K188" s="6">
        <f t="shared" si="16"/>
        <v>2.3326254258012252E-2</v>
      </c>
      <c r="L188" s="6">
        <f t="shared" si="17"/>
        <v>2.7976460910470426E-2</v>
      </c>
      <c r="M188" s="6">
        <f t="shared" si="18"/>
        <v>-6.029067317344333E-3</v>
      </c>
    </row>
    <row r="189" spans="1:13" x14ac:dyDescent="0.25">
      <c r="A189" s="3" t="s">
        <v>55</v>
      </c>
      <c r="B189" s="5">
        <v>34.56</v>
      </c>
      <c r="C189" s="5">
        <v>9.1</v>
      </c>
      <c r="D189" s="5">
        <v>15.2</v>
      </c>
      <c r="E189" s="5">
        <v>18.22</v>
      </c>
      <c r="F189" s="5">
        <v>52.87</v>
      </c>
      <c r="G189" s="5">
        <v>18.3</v>
      </c>
      <c r="H189" s="6">
        <f t="shared" si="13"/>
        <v>1.6336419319693599E-2</v>
      </c>
      <c r="I189" s="6">
        <f t="shared" si="14"/>
        <v>1.773882433738163E-2</v>
      </c>
      <c r="J189" s="6">
        <f t="shared" si="15"/>
        <v>4.6159000519660478E-3</v>
      </c>
      <c r="K189" s="6">
        <f t="shared" si="16"/>
        <v>3.2985186586648868E-3</v>
      </c>
      <c r="L189" s="6">
        <f t="shared" si="17"/>
        <v>-1.4831774750119164E-2</v>
      </c>
      <c r="M189" s="6">
        <f t="shared" si="18"/>
        <v>-2.3759216962900766E-2</v>
      </c>
    </row>
    <row r="190" spans="1:13" x14ac:dyDescent="0.25">
      <c r="A190" s="3" t="s">
        <v>54</v>
      </c>
      <c r="B190" s="5">
        <v>34</v>
      </c>
      <c r="C190" s="5">
        <v>8.94</v>
      </c>
      <c r="D190" s="5">
        <v>15.13</v>
      </c>
      <c r="E190" s="5">
        <v>18.16</v>
      </c>
      <c r="F190" s="5">
        <v>53.66</v>
      </c>
      <c r="G190" s="5">
        <v>18.739999999999998</v>
      </c>
      <c r="H190" s="6">
        <f t="shared" si="13"/>
        <v>-4.8790164169432056E-2</v>
      </c>
      <c r="I190" s="6">
        <f t="shared" si="14"/>
        <v>-1.1179431013411721E-3</v>
      </c>
      <c r="J190" s="6">
        <f t="shared" si="15"/>
        <v>-4.4595434539243251E-2</v>
      </c>
      <c r="K190" s="6">
        <f t="shared" si="16"/>
        <v>-1.9629856044886092E-2</v>
      </c>
      <c r="L190" s="6">
        <f t="shared" si="17"/>
        <v>-3.5515356259058689E-2</v>
      </c>
      <c r="M190" s="6">
        <f t="shared" si="18"/>
        <v>-1.7980389209864372E-2</v>
      </c>
    </row>
    <row r="191" spans="1:13" x14ac:dyDescent="0.25">
      <c r="A191" s="3" t="s">
        <v>53</v>
      </c>
      <c r="B191" s="5">
        <v>35.700000000000003</v>
      </c>
      <c r="C191" s="5">
        <v>8.9499999999999993</v>
      </c>
      <c r="D191" s="5">
        <v>15.82</v>
      </c>
      <c r="E191" s="5">
        <v>18.52</v>
      </c>
      <c r="F191" s="5">
        <v>55.6</v>
      </c>
      <c r="G191" s="5">
        <v>19.079999999999998</v>
      </c>
      <c r="H191" s="6">
        <f t="shared" si="13"/>
        <v>2.180462996685292E-2</v>
      </c>
      <c r="I191" s="6">
        <f t="shared" si="14"/>
        <v>-5.571045049455472E-3</v>
      </c>
      <c r="J191" s="6">
        <f t="shared" si="15"/>
        <v>5.3224761237297726E-2</v>
      </c>
      <c r="K191" s="6">
        <f t="shared" si="16"/>
        <v>2.9035181255591704E-2</v>
      </c>
      <c r="L191" s="6">
        <f t="shared" si="17"/>
        <v>-6.8633094544772302E-2</v>
      </c>
      <c r="M191" s="6">
        <f t="shared" si="18"/>
        <v>-2.4334620411234416E-2</v>
      </c>
    </row>
    <row r="192" spans="1:13" x14ac:dyDescent="0.25">
      <c r="A192" s="3" t="s">
        <v>52</v>
      </c>
      <c r="B192" s="5">
        <v>34.93</v>
      </c>
      <c r="C192" s="5">
        <v>9</v>
      </c>
      <c r="D192" s="5">
        <v>15</v>
      </c>
      <c r="E192" s="5">
        <v>17.989999999999998</v>
      </c>
      <c r="F192" s="5">
        <v>59.55</v>
      </c>
      <c r="G192" s="5">
        <v>19.55</v>
      </c>
      <c r="H192" s="6">
        <f t="shared" si="13"/>
        <v>2.2929216122076226E-3</v>
      </c>
      <c r="I192" s="6">
        <f t="shared" si="14"/>
        <v>3.3901551675681416E-2</v>
      </c>
      <c r="J192" s="6">
        <f t="shared" si="15"/>
        <v>-1.6529301951210582E-2</v>
      </c>
      <c r="K192" s="6">
        <f t="shared" si="16"/>
        <v>-4.4370566416955083E-3</v>
      </c>
      <c r="L192" s="6">
        <f t="shared" si="17"/>
        <v>3.6249480925103994E-2</v>
      </c>
      <c r="M192" s="6">
        <f t="shared" si="18"/>
        <v>-2.6250876376872023E-2</v>
      </c>
    </row>
    <row r="193" spans="1:13" x14ac:dyDescent="0.25">
      <c r="A193" s="3" t="s">
        <v>51</v>
      </c>
      <c r="B193" s="5">
        <v>34.85</v>
      </c>
      <c r="C193" s="5">
        <v>8.6999999999999993</v>
      </c>
      <c r="D193" s="5">
        <v>15.25</v>
      </c>
      <c r="E193" s="5">
        <v>18.07</v>
      </c>
      <c r="F193" s="5">
        <v>57.43</v>
      </c>
      <c r="G193" s="5">
        <v>20.07</v>
      </c>
      <c r="H193" s="6">
        <f t="shared" si="13"/>
        <v>9.8040000966210534E-3</v>
      </c>
      <c r="I193" s="6">
        <f t="shared" si="14"/>
        <v>3.4542348680873824E-3</v>
      </c>
      <c r="J193" s="6">
        <f t="shared" si="15"/>
        <v>-1.3106161771204202E-3</v>
      </c>
      <c r="K193" s="6">
        <f t="shared" si="16"/>
        <v>-9.9119754243633222E-3</v>
      </c>
      <c r="L193" s="6">
        <f t="shared" si="17"/>
        <v>5.4202661014308179E-2</v>
      </c>
      <c r="M193" s="6">
        <f t="shared" si="18"/>
        <v>4.2754603207558334E-2</v>
      </c>
    </row>
    <row r="194" spans="1:13" x14ac:dyDescent="0.25">
      <c r="A194" s="3" t="s">
        <v>50</v>
      </c>
      <c r="B194" s="5">
        <v>34.51</v>
      </c>
      <c r="C194" s="5">
        <v>8.67</v>
      </c>
      <c r="D194" s="5">
        <v>15.27</v>
      </c>
      <c r="E194" s="5">
        <v>18.25</v>
      </c>
      <c r="F194" s="5">
        <v>54.4</v>
      </c>
      <c r="G194" s="5">
        <v>19.23</v>
      </c>
      <c r="H194" s="6">
        <f t="shared" si="13"/>
        <v>-1.4098924379501648E-2</v>
      </c>
      <c r="I194" s="6">
        <f t="shared" si="14"/>
        <v>3.4020876298458812E-2</v>
      </c>
      <c r="J194" s="6">
        <f t="shared" si="15"/>
        <v>0</v>
      </c>
      <c r="K194" s="6">
        <f t="shared" si="16"/>
        <v>4.0251381095357225E-2</v>
      </c>
      <c r="L194" s="6">
        <f t="shared" si="17"/>
        <v>-1.4598799421152749E-2</v>
      </c>
      <c r="M194" s="6">
        <f t="shared" si="18"/>
        <v>-2.8199766593877677E-2</v>
      </c>
    </row>
    <row r="195" spans="1:13" x14ac:dyDescent="0.25">
      <c r="A195" s="3" t="s">
        <v>49</v>
      </c>
      <c r="B195" s="5">
        <v>35</v>
      </c>
      <c r="C195" s="5">
        <v>8.3800000000000008</v>
      </c>
      <c r="D195" s="5">
        <v>15.27</v>
      </c>
      <c r="E195" s="5">
        <v>17.53</v>
      </c>
      <c r="F195" s="5">
        <v>55.2</v>
      </c>
      <c r="G195" s="5">
        <v>19.78</v>
      </c>
      <c r="H195" s="6">
        <f t="shared" si="13"/>
        <v>9.7617772019538331E-3</v>
      </c>
      <c r="I195" s="6">
        <f t="shared" si="14"/>
        <v>5.8985155021015957E-2</v>
      </c>
      <c r="J195" s="6">
        <f t="shared" si="15"/>
        <v>3.2615203710485353E-2</v>
      </c>
      <c r="K195" s="6">
        <f t="shared" si="16"/>
        <v>1.7128180036748251E-3</v>
      </c>
      <c r="L195" s="6">
        <f t="shared" si="17"/>
        <v>-2.6634875053162602E-2</v>
      </c>
      <c r="M195" s="6">
        <f t="shared" si="18"/>
        <v>8.4349237445233372E-2</v>
      </c>
    </row>
    <row r="196" spans="1:13" x14ac:dyDescent="0.25">
      <c r="A196" s="3" t="s">
        <v>48</v>
      </c>
      <c r="B196" s="5">
        <v>34.659999999999997</v>
      </c>
      <c r="C196" s="5">
        <v>7.9</v>
      </c>
      <c r="D196" s="5">
        <v>14.78</v>
      </c>
      <c r="E196" s="5">
        <v>17.5</v>
      </c>
      <c r="F196" s="5">
        <v>56.69</v>
      </c>
      <c r="G196" s="5">
        <v>18.18</v>
      </c>
      <c r="H196" s="6">
        <f t="shared" ref="H196:H244" si="19">LN(B196/B197)</f>
        <v>3.1655632638065208E-2</v>
      </c>
      <c r="I196" s="6">
        <f t="shared" ref="I196:I244" si="20">LN(C196/C197)</f>
        <v>-3.1155167779795576E-2</v>
      </c>
      <c r="J196" s="6">
        <f t="shared" ref="J196:J244" si="21">LN(D196/D197)</f>
        <v>8.1522190615502792E-3</v>
      </c>
      <c r="K196" s="6">
        <f t="shared" ref="K196:K244" si="22">LN(E196/E197)</f>
        <v>4.0080213975388678E-3</v>
      </c>
      <c r="L196" s="6">
        <f t="shared" ref="L196:L244" si="23">LN(F196/F197)</f>
        <v>1.4391293947451176E-2</v>
      </c>
      <c r="M196" s="6">
        <f t="shared" ref="M196:M244" si="24">LN(G196/G197)</f>
        <v>-1.0941028178208186E-2</v>
      </c>
    </row>
    <row r="197" spans="1:13" x14ac:dyDescent="0.25">
      <c r="A197" s="3" t="s">
        <v>47</v>
      </c>
      <c r="B197" s="5">
        <v>33.58</v>
      </c>
      <c r="C197" s="5">
        <v>8.15</v>
      </c>
      <c r="D197" s="5">
        <v>14.66</v>
      </c>
      <c r="E197" s="5">
        <v>17.43</v>
      </c>
      <c r="F197" s="5">
        <v>55.88</v>
      </c>
      <c r="G197" s="5">
        <v>18.38</v>
      </c>
      <c r="H197" s="6">
        <f t="shared" si="19"/>
        <v>4.3518200965766328E-2</v>
      </c>
      <c r="I197" s="6">
        <f t="shared" si="20"/>
        <v>4.9200591254498528E-3</v>
      </c>
      <c r="J197" s="6">
        <f t="shared" si="21"/>
        <v>9.5956870618553354E-3</v>
      </c>
      <c r="K197" s="6">
        <f t="shared" si="22"/>
        <v>5.7537558044149038E-3</v>
      </c>
      <c r="L197" s="6">
        <f t="shared" si="23"/>
        <v>-2.0721541919323506E-2</v>
      </c>
      <c r="M197" s="6">
        <f t="shared" si="24"/>
        <v>-8.1279233697274904E-3</v>
      </c>
    </row>
    <row r="198" spans="1:13" x14ac:dyDescent="0.25">
      <c r="A198" s="3" t="s">
        <v>46</v>
      </c>
      <c r="B198" s="5">
        <v>32.15</v>
      </c>
      <c r="C198" s="5">
        <v>8.11</v>
      </c>
      <c r="D198" s="5">
        <v>14.52</v>
      </c>
      <c r="E198" s="5">
        <v>17.329999999999998</v>
      </c>
      <c r="F198" s="5">
        <v>57.05</v>
      </c>
      <c r="G198" s="5">
        <v>18.53</v>
      </c>
      <c r="H198" s="6">
        <f t="shared" si="19"/>
        <v>2.7753279213878487E-2</v>
      </c>
      <c r="I198" s="6">
        <f t="shared" si="20"/>
        <v>8.6687849364464852E-3</v>
      </c>
      <c r="J198" s="6">
        <f t="shared" si="21"/>
        <v>2.1581067287640657E-2</v>
      </c>
      <c r="K198" s="6">
        <f t="shared" si="22"/>
        <v>1.863769731974417E-2</v>
      </c>
      <c r="L198" s="6">
        <f t="shared" si="23"/>
        <v>9.5380296197566203E-2</v>
      </c>
      <c r="M198" s="6">
        <f t="shared" si="24"/>
        <v>6.9262740602069467E-2</v>
      </c>
    </row>
    <row r="199" spans="1:13" x14ac:dyDescent="0.25">
      <c r="A199" s="3" t="s">
        <v>45</v>
      </c>
      <c r="B199" s="5">
        <v>31.27</v>
      </c>
      <c r="C199" s="5">
        <v>8.0399999999999991</v>
      </c>
      <c r="D199" s="5">
        <v>14.21</v>
      </c>
      <c r="E199" s="5">
        <v>17.010000000000002</v>
      </c>
      <c r="F199" s="5">
        <v>51.86</v>
      </c>
      <c r="G199" s="5">
        <v>17.29</v>
      </c>
      <c r="H199" s="6">
        <f t="shared" si="19"/>
        <v>-8.6344914680061863E-2</v>
      </c>
      <c r="I199" s="6">
        <f t="shared" si="20"/>
        <v>-4.3802622658393117E-2</v>
      </c>
      <c r="J199" s="6">
        <f t="shared" si="21"/>
        <v>-5.2102256322527692E-2</v>
      </c>
      <c r="K199" s="6">
        <f t="shared" si="22"/>
        <v>-4.9881363337597524E-2</v>
      </c>
      <c r="L199" s="6">
        <f t="shared" si="23"/>
        <v>-5.001982671781359E-2</v>
      </c>
      <c r="M199" s="6">
        <f t="shared" si="24"/>
        <v>-5.6772760152176256E-2</v>
      </c>
    </row>
    <row r="200" spans="1:13" x14ac:dyDescent="0.25">
      <c r="A200" s="3" t="s">
        <v>44</v>
      </c>
      <c r="B200" s="5">
        <v>34.090000000000003</v>
      </c>
      <c r="C200" s="5">
        <v>8.4</v>
      </c>
      <c r="D200" s="5">
        <v>14.97</v>
      </c>
      <c r="E200" s="5">
        <v>17.88</v>
      </c>
      <c r="F200" s="5">
        <v>54.52</v>
      </c>
      <c r="G200" s="5">
        <v>18.3</v>
      </c>
      <c r="H200" s="6">
        <f t="shared" si="19"/>
        <v>-4.0983663922820254E-3</v>
      </c>
      <c r="I200" s="6">
        <f t="shared" si="20"/>
        <v>-4.7506027585977528E-3</v>
      </c>
      <c r="J200" s="6">
        <f t="shared" si="21"/>
        <v>-3.2854466153437761E-2</v>
      </c>
      <c r="K200" s="6">
        <f t="shared" si="22"/>
        <v>-2.2124796280635982E-2</v>
      </c>
      <c r="L200" s="6">
        <f t="shared" si="23"/>
        <v>-2.3564621279844176E-2</v>
      </c>
      <c r="M200" s="6">
        <f t="shared" si="24"/>
        <v>-5.1648422578899747E-2</v>
      </c>
    </row>
    <row r="201" spans="1:13" x14ac:dyDescent="0.25">
      <c r="A201" s="3" t="s">
        <v>43</v>
      </c>
      <c r="B201" s="5">
        <v>34.229999999999997</v>
      </c>
      <c r="C201" s="5">
        <v>8.44</v>
      </c>
      <c r="D201" s="5">
        <v>15.47</v>
      </c>
      <c r="E201" s="5">
        <v>18.28</v>
      </c>
      <c r="F201" s="5">
        <v>55.82</v>
      </c>
      <c r="G201" s="5">
        <v>19.27</v>
      </c>
      <c r="H201" s="6">
        <f t="shared" si="19"/>
        <v>1.7386617437346482E-2</v>
      </c>
      <c r="I201" s="6">
        <f t="shared" si="20"/>
        <v>1.0720769745101695E-2</v>
      </c>
      <c r="J201" s="6">
        <f t="shared" si="21"/>
        <v>1.2357880846600396E-2</v>
      </c>
      <c r="K201" s="6">
        <f t="shared" si="22"/>
        <v>5.4719563608863922E-4</v>
      </c>
      <c r="L201" s="6">
        <f t="shared" si="23"/>
        <v>-4.6470146181584937E-3</v>
      </c>
      <c r="M201" s="6">
        <f t="shared" si="24"/>
        <v>-1.698008381019667E-2</v>
      </c>
    </row>
    <row r="202" spans="1:13" x14ac:dyDescent="0.25">
      <c r="A202" s="3" t="s">
        <v>42</v>
      </c>
      <c r="B202" s="5">
        <v>33.64</v>
      </c>
      <c r="C202" s="5">
        <v>8.35</v>
      </c>
      <c r="D202" s="5">
        <v>15.28</v>
      </c>
      <c r="E202" s="5">
        <v>18.27</v>
      </c>
      <c r="F202" s="5">
        <v>56.08</v>
      </c>
      <c r="G202" s="5">
        <v>19.600000000000001</v>
      </c>
      <c r="H202" s="6">
        <f t="shared" si="19"/>
        <v>6.0977686514562271E-2</v>
      </c>
      <c r="I202" s="6">
        <f t="shared" si="20"/>
        <v>5.1608503216007441E-2</v>
      </c>
      <c r="J202" s="6">
        <f t="shared" si="21"/>
        <v>8.5442517829961446E-3</v>
      </c>
      <c r="K202" s="6">
        <f t="shared" si="22"/>
        <v>2.6061913091875718E-2</v>
      </c>
      <c r="L202" s="6">
        <f t="shared" si="23"/>
        <v>1.8355743011873295E-2</v>
      </c>
      <c r="M202" s="6">
        <f t="shared" si="24"/>
        <v>2.0619287202735825E-2</v>
      </c>
    </row>
    <row r="203" spans="1:13" x14ac:dyDescent="0.25">
      <c r="A203" s="3" t="s">
        <v>41</v>
      </c>
      <c r="B203" s="5">
        <v>31.65</v>
      </c>
      <c r="C203" s="5">
        <v>7.93</v>
      </c>
      <c r="D203" s="5">
        <v>15.15</v>
      </c>
      <c r="E203" s="5">
        <v>17.8</v>
      </c>
      <c r="F203" s="5">
        <v>55.06</v>
      </c>
      <c r="G203" s="5">
        <v>19.2</v>
      </c>
      <c r="H203" s="6">
        <f t="shared" si="19"/>
        <v>-3.3248363144361089E-2</v>
      </c>
      <c r="I203" s="6">
        <f t="shared" si="20"/>
        <v>-1.3776047544118293E-2</v>
      </c>
      <c r="J203" s="6">
        <f t="shared" si="21"/>
        <v>-1.701611737664618E-2</v>
      </c>
      <c r="K203" s="6">
        <f t="shared" si="22"/>
        <v>1.1242272122809105E-3</v>
      </c>
      <c r="L203" s="6">
        <f t="shared" si="23"/>
        <v>1.4820507293892352E-2</v>
      </c>
      <c r="M203" s="6">
        <f t="shared" si="24"/>
        <v>-4.580953603129434E-2</v>
      </c>
    </row>
    <row r="204" spans="1:13" x14ac:dyDescent="0.25">
      <c r="A204" s="3" t="s">
        <v>40</v>
      </c>
      <c r="B204" s="5">
        <v>32.72</v>
      </c>
      <c r="C204" s="5">
        <v>8.0399999999999991</v>
      </c>
      <c r="D204" s="5">
        <v>15.41</v>
      </c>
      <c r="E204" s="5">
        <v>17.78</v>
      </c>
      <c r="F204" s="5">
        <v>54.25</v>
      </c>
      <c r="G204" s="5">
        <v>20.100000000000001</v>
      </c>
      <c r="H204" s="6">
        <f t="shared" si="19"/>
        <v>-7.6462864001213063E-2</v>
      </c>
      <c r="I204" s="6">
        <f t="shared" si="20"/>
        <v>-9.9010709827115698E-3</v>
      </c>
      <c r="J204" s="6">
        <f t="shared" si="21"/>
        <v>-2.7521737054255407E-2</v>
      </c>
      <c r="K204" s="6">
        <f t="shared" si="22"/>
        <v>-5.1518240963687401E-2</v>
      </c>
      <c r="L204" s="6">
        <f t="shared" si="23"/>
        <v>-1.8416211466495832E-3</v>
      </c>
      <c r="M204" s="6">
        <f t="shared" si="24"/>
        <v>-5.0920090427256752E-2</v>
      </c>
    </row>
    <row r="205" spans="1:13" x14ac:dyDescent="0.25">
      <c r="A205" s="3" t="s">
        <v>39</v>
      </c>
      <c r="B205" s="5">
        <v>35.32</v>
      </c>
      <c r="C205" s="5">
        <v>8.1199999999999992</v>
      </c>
      <c r="D205" s="5">
        <v>15.84</v>
      </c>
      <c r="E205" s="5">
        <v>18.72</v>
      </c>
      <c r="F205" s="5">
        <v>54.35</v>
      </c>
      <c r="G205" s="5">
        <v>21.15</v>
      </c>
      <c r="H205" s="6">
        <f t="shared" si="19"/>
        <v>2.0595693672080573E-2</v>
      </c>
      <c r="I205" s="6">
        <f t="shared" si="20"/>
        <v>-2.6733062197068867E-2</v>
      </c>
      <c r="J205" s="6">
        <f t="shared" si="21"/>
        <v>-2.2472855852058514E-2</v>
      </c>
      <c r="K205" s="6">
        <f t="shared" si="22"/>
        <v>-2.5317807984289897E-2</v>
      </c>
      <c r="L205" s="6">
        <f t="shared" si="23"/>
        <v>-8.4280454908065537E-3</v>
      </c>
      <c r="M205" s="6">
        <f t="shared" si="24"/>
        <v>3.1702943241478536E-2</v>
      </c>
    </row>
    <row r="206" spans="1:13" x14ac:dyDescent="0.25">
      <c r="A206" s="3" t="s">
        <v>38</v>
      </c>
      <c r="B206" s="5">
        <v>34.6</v>
      </c>
      <c r="C206" s="5">
        <v>8.34</v>
      </c>
      <c r="D206" s="5">
        <v>16.2</v>
      </c>
      <c r="E206" s="5">
        <v>19.2</v>
      </c>
      <c r="F206" s="5">
        <v>54.81</v>
      </c>
      <c r="G206" s="5">
        <v>20.49</v>
      </c>
      <c r="H206" s="6">
        <f t="shared" si="19"/>
        <v>6.9605849476239729E-3</v>
      </c>
      <c r="I206" s="6">
        <f t="shared" si="20"/>
        <v>-1.9002947125615358E-2</v>
      </c>
      <c r="J206" s="6">
        <f t="shared" si="21"/>
        <v>-1.0439149144705272E-2</v>
      </c>
      <c r="K206" s="6">
        <f t="shared" si="22"/>
        <v>-2.2658023892583989E-2</v>
      </c>
      <c r="L206" s="6">
        <f t="shared" si="23"/>
        <v>3.8387763071656669E-3</v>
      </c>
      <c r="M206" s="6">
        <f t="shared" si="24"/>
        <v>-5.5991853297459405E-2</v>
      </c>
    </row>
    <row r="207" spans="1:13" x14ac:dyDescent="0.25">
      <c r="A207" s="3" t="s">
        <v>37</v>
      </c>
      <c r="B207" s="5">
        <v>34.36</v>
      </c>
      <c r="C207" s="5">
        <v>8.5</v>
      </c>
      <c r="D207" s="5">
        <v>16.37</v>
      </c>
      <c r="E207" s="5">
        <v>19.64</v>
      </c>
      <c r="F207" s="5">
        <v>54.6</v>
      </c>
      <c r="G207" s="5">
        <v>21.67</v>
      </c>
      <c r="H207" s="6">
        <f t="shared" si="19"/>
        <v>-2.0167782377033865E-2</v>
      </c>
      <c r="I207" s="6">
        <f t="shared" si="20"/>
        <v>2.3557136924589835E-3</v>
      </c>
      <c r="J207" s="6">
        <f t="shared" si="21"/>
        <v>-1.3952303979454054E-2</v>
      </c>
      <c r="K207" s="6">
        <f t="shared" si="22"/>
        <v>4.0816383196486776E-3</v>
      </c>
      <c r="L207" s="6">
        <f t="shared" si="23"/>
        <v>-5.8683501828090179E-2</v>
      </c>
      <c r="M207" s="6">
        <f t="shared" si="24"/>
        <v>-4.5554663311283564E-2</v>
      </c>
    </row>
    <row r="208" spans="1:13" x14ac:dyDescent="0.25">
      <c r="A208" s="3" t="s">
        <v>36</v>
      </c>
      <c r="B208" s="5">
        <v>35.06</v>
      </c>
      <c r="C208" s="5">
        <v>8.48</v>
      </c>
      <c r="D208" s="5">
        <v>16.600000000000001</v>
      </c>
      <c r="E208" s="5">
        <v>19.559999999999999</v>
      </c>
      <c r="F208" s="5">
        <v>57.9</v>
      </c>
      <c r="G208" s="5">
        <v>22.68</v>
      </c>
      <c r="H208" s="6">
        <f t="shared" si="19"/>
        <v>-2.2792032658626588E-3</v>
      </c>
      <c r="I208" s="6">
        <f t="shared" si="20"/>
        <v>2.5075940768211794E-2</v>
      </c>
      <c r="J208" s="6">
        <f t="shared" si="21"/>
        <v>-4.8077015681030092E-3</v>
      </c>
      <c r="K208" s="6">
        <f t="shared" si="22"/>
        <v>-8.6536554278527859E-3</v>
      </c>
      <c r="L208" s="6">
        <f t="shared" si="23"/>
        <v>-2.1359205845446271E-2</v>
      </c>
      <c r="M208" s="6">
        <f t="shared" si="24"/>
        <v>9.3023926623136306E-3</v>
      </c>
    </row>
    <row r="209" spans="1:13" x14ac:dyDescent="0.25">
      <c r="A209" s="3" t="s">
        <v>35</v>
      </c>
      <c r="B209" s="5">
        <v>35.14</v>
      </c>
      <c r="C209" s="5">
        <v>8.27</v>
      </c>
      <c r="D209" s="5">
        <v>16.68</v>
      </c>
      <c r="E209" s="5">
        <v>19.73</v>
      </c>
      <c r="F209" s="5">
        <v>59.15</v>
      </c>
      <c r="G209" s="5">
        <v>22.47</v>
      </c>
      <c r="H209" s="6">
        <f t="shared" si="19"/>
        <v>-1.8048995321621977E-2</v>
      </c>
      <c r="I209" s="6">
        <f t="shared" si="20"/>
        <v>-1.6786964949256755E-2</v>
      </c>
      <c r="J209" s="6">
        <f t="shared" si="21"/>
        <v>6.616565492129029E-3</v>
      </c>
      <c r="K209" s="6">
        <f t="shared" si="22"/>
        <v>-1.2090827393199791E-2</v>
      </c>
      <c r="L209" s="6">
        <f t="shared" si="23"/>
        <v>-4.5542796100658976E-3</v>
      </c>
      <c r="M209" s="6">
        <f t="shared" si="24"/>
        <v>-8.8967977398647852E-4</v>
      </c>
    </row>
    <row r="210" spans="1:13" x14ac:dyDescent="0.25">
      <c r="A210" s="3" t="s">
        <v>34</v>
      </c>
      <c r="B210" s="5">
        <v>35.78</v>
      </c>
      <c r="C210" s="5">
        <v>8.41</v>
      </c>
      <c r="D210" s="5">
        <v>16.57</v>
      </c>
      <c r="E210" s="5">
        <v>19.97</v>
      </c>
      <c r="F210" s="5">
        <v>59.42</v>
      </c>
      <c r="G210" s="5">
        <v>22.49</v>
      </c>
      <c r="H210" s="6">
        <f t="shared" si="19"/>
        <v>3.3824455131495748E-2</v>
      </c>
      <c r="I210" s="6">
        <f t="shared" si="20"/>
        <v>7.1599351220925402E-3</v>
      </c>
      <c r="J210" s="6">
        <f t="shared" si="21"/>
        <v>-1.1997744396645943E-2</v>
      </c>
      <c r="K210" s="6">
        <f t="shared" si="22"/>
        <v>2.005013203020383E-3</v>
      </c>
      <c r="L210" s="6">
        <f t="shared" si="23"/>
        <v>1.1509944263987496E-2</v>
      </c>
      <c r="M210" s="6">
        <f t="shared" si="24"/>
        <v>-1.1494379425735134E-2</v>
      </c>
    </row>
    <row r="211" spans="1:13" x14ac:dyDescent="0.25">
      <c r="A211" s="3" t="s">
        <v>33</v>
      </c>
      <c r="B211" s="5">
        <v>34.590000000000003</v>
      </c>
      <c r="C211" s="5">
        <v>8.35</v>
      </c>
      <c r="D211" s="5">
        <v>16.77</v>
      </c>
      <c r="E211" s="5">
        <v>19.93</v>
      </c>
      <c r="F211" s="5">
        <v>58.74</v>
      </c>
      <c r="G211" s="5">
        <v>22.75</v>
      </c>
      <c r="H211" s="6">
        <f t="shared" si="19"/>
        <v>2.2512279478643215E-2</v>
      </c>
      <c r="I211" s="6">
        <f t="shared" si="20"/>
        <v>4.2819997182928143E-2</v>
      </c>
      <c r="J211" s="6">
        <f t="shared" si="21"/>
        <v>-1.1918952543319833E-3</v>
      </c>
      <c r="K211" s="6">
        <f t="shared" si="22"/>
        <v>3.0050644199555124E-2</v>
      </c>
      <c r="L211" s="6">
        <f t="shared" si="23"/>
        <v>1.2850343882124816E-2</v>
      </c>
      <c r="M211" s="6">
        <f t="shared" si="24"/>
        <v>-2.6031838717946981E-2</v>
      </c>
    </row>
    <row r="212" spans="1:13" x14ac:dyDescent="0.25">
      <c r="A212" s="3" t="s">
        <v>32</v>
      </c>
      <c r="B212" s="5">
        <v>33.82</v>
      </c>
      <c r="C212" s="5">
        <v>8</v>
      </c>
      <c r="D212" s="5">
        <v>16.79</v>
      </c>
      <c r="E212" s="5">
        <v>19.34</v>
      </c>
      <c r="F212" s="5">
        <v>57.99</v>
      </c>
      <c r="G212" s="5">
        <v>23.35</v>
      </c>
      <c r="H212" s="6">
        <f t="shared" si="19"/>
        <v>-2.4245382165477995E-2</v>
      </c>
      <c r="I212" s="6">
        <f t="shared" si="20"/>
        <v>-1.8576385572935419E-2</v>
      </c>
      <c r="J212" s="6">
        <f t="shared" si="21"/>
        <v>-4.313022784369383E-2</v>
      </c>
      <c r="K212" s="6">
        <f t="shared" si="22"/>
        <v>5.7039304244597775E-3</v>
      </c>
      <c r="L212" s="6">
        <f t="shared" si="23"/>
        <v>-3.0400574967442615E-2</v>
      </c>
      <c r="M212" s="6">
        <f t="shared" si="24"/>
        <v>-1.9088596562522625E-2</v>
      </c>
    </row>
    <row r="213" spans="1:13" x14ac:dyDescent="0.25">
      <c r="A213" s="3" t="s">
        <v>31</v>
      </c>
      <c r="B213" s="5">
        <v>34.65</v>
      </c>
      <c r="C213" s="5">
        <v>8.15</v>
      </c>
      <c r="D213" s="5">
        <v>17.53</v>
      </c>
      <c r="E213" s="5">
        <v>19.23</v>
      </c>
      <c r="F213" s="5">
        <v>59.78</v>
      </c>
      <c r="G213" s="5">
        <v>23.8</v>
      </c>
      <c r="H213" s="6">
        <f t="shared" si="19"/>
        <v>-5.468426348389897E-3</v>
      </c>
      <c r="I213" s="6">
        <f t="shared" si="20"/>
        <v>2.8626721426437008E-2</v>
      </c>
      <c r="J213" s="6">
        <f t="shared" si="21"/>
        <v>5.7208394012137126E-3</v>
      </c>
      <c r="K213" s="6">
        <f t="shared" si="22"/>
        <v>1.4140062773812693E-2</v>
      </c>
      <c r="L213" s="6">
        <f t="shared" si="23"/>
        <v>2.5240604798333378E-2</v>
      </c>
      <c r="M213" s="6">
        <f t="shared" si="24"/>
        <v>1.68208618298488E-3</v>
      </c>
    </row>
    <row r="214" spans="1:13" x14ac:dyDescent="0.25">
      <c r="A214" s="3" t="s">
        <v>30</v>
      </c>
      <c r="B214" s="5">
        <v>34.840000000000003</v>
      </c>
      <c r="C214" s="5">
        <v>7.92</v>
      </c>
      <c r="D214" s="5">
        <v>17.43</v>
      </c>
      <c r="E214" s="5">
        <v>18.96</v>
      </c>
      <c r="F214" s="5">
        <v>58.29</v>
      </c>
      <c r="G214" s="5">
        <v>23.76</v>
      </c>
      <c r="H214" s="6">
        <f t="shared" si="19"/>
        <v>-2.2141125877213404E-2</v>
      </c>
      <c r="I214" s="6">
        <f t="shared" si="20"/>
        <v>-1.5037877364540446E-2</v>
      </c>
      <c r="J214" s="6">
        <f t="shared" si="21"/>
        <v>-2.1567237769640733E-2</v>
      </c>
      <c r="K214" s="6">
        <f t="shared" si="22"/>
        <v>-4.735604745834239E-3</v>
      </c>
      <c r="L214" s="6">
        <f t="shared" si="23"/>
        <v>3.4317090247541028E-4</v>
      </c>
      <c r="M214" s="6">
        <f t="shared" si="24"/>
        <v>1.9550133922789384E-2</v>
      </c>
    </row>
    <row r="215" spans="1:13" x14ac:dyDescent="0.25">
      <c r="A215" s="3" t="s">
        <v>29</v>
      </c>
      <c r="B215" s="5">
        <v>35.619999999999997</v>
      </c>
      <c r="C215" s="5">
        <v>8.0399999999999991</v>
      </c>
      <c r="D215" s="5">
        <v>17.809999999999999</v>
      </c>
      <c r="E215" s="5">
        <v>19.05</v>
      </c>
      <c r="F215" s="5">
        <v>58.27</v>
      </c>
      <c r="G215" s="5">
        <v>23.3</v>
      </c>
      <c r="H215" s="6">
        <f t="shared" si="19"/>
        <v>1.9847546890114066E-2</v>
      </c>
      <c r="I215" s="6">
        <f t="shared" si="20"/>
        <v>1.6301301411312367E-2</v>
      </c>
      <c r="J215" s="6">
        <f t="shared" si="21"/>
        <v>3.0789205142983063E-2</v>
      </c>
      <c r="K215" s="6">
        <f t="shared" si="22"/>
        <v>4.2083176257871405E-3</v>
      </c>
      <c r="L215" s="6">
        <f t="shared" si="23"/>
        <v>9.8302076409289094E-3</v>
      </c>
      <c r="M215" s="6">
        <f t="shared" si="24"/>
        <v>2.6088436084297874E-2</v>
      </c>
    </row>
    <row r="216" spans="1:13" x14ac:dyDescent="0.25">
      <c r="A216" s="3" t="s">
        <v>28</v>
      </c>
      <c r="B216" s="5">
        <v>34.92</v>
      </c>
      <c r="C216" s="5">
        <v>7.91</v>
      </c>
      <c r="D216" s="5">
        <v>17.27</v>
      </c>
      <c r="E216" s="5">
        <v>18.97</v>
      </c>
      <c r="F216" s="5">
        <v>57.7</v>
      </c>
      <c r="G216" s="5">
        <v>22.7</v>
      </c>
      <c r="H216" s="6">
        <f t="shared" si="19"/>
        <v>-2.8595958863044204E-3</v>
      </c>
      <c r="I216" s="6">
        <f t="shared" si="20"/>
        <v>3.7998779097748424E-3</v>
      </c>
      <c r="J216" s="6">
        <f t="shared" si="21"/>
        <v>1.0477395031087777E-2</v>
      </c>
      <c r="K216" s="6">
        <f t="shared" si="22"/>
        <v>-6.3058537907335075E-3</v>
      </c>
      <c r="L216" s="6">
        <f t="shared" si="23"/>
        <v>-3.0382948077900384E-2</v>
      </c>
      <c r="M216" s="6">
        <f t="shared" si="24"/>
        <v>-8.335209477118341E-3</v>
      </c>
    </row>
    <row r="217" spans="1:13" x14ac:dyDescent="0.25">
      <c r="A217" s="3" t="s">
        <v>27</v>
      </c>
      <c r="B217" s="5">
        <v>35.020000000000003</v>
      </c>
      <c r="C217" s="5">
        <v>7.88</v>
      </c>
      <c r="D217" s="5">
        <v>17.09</v>
      </c>
      <c r="E217" s="5">
        <v>19.09</v>
      </c>
      <c r="F217" s="5">
        <v>59.48</v>
      </c>
      <c r="G217" s="5">
        <v>22.89</v>
      </c>
      <c r="H217" s="6">
        <f t="shared" si="19"/>
        <v>-1.5583259102658013E-2</v>
      </c>
      <c r="I217" s="6">
        <f t="shared" si="20"/>
        <v>-2.5348556031880663E-3</v>
      </c>
      <c r="J217" s="6">
        <f t="shared" si="21"/>
        <v>-6.4158866919078036E-3</v>
      </c>
      <c r="K217" s="6">
        <f t="shared" si="22"/>
        <v>3.1479564295979708E-3</v>
      </c>
      <c r="L217" s="6">
        <f t="shared" si="23"/>
        <v>4.1712045283869598E-2</v>
      </c>
      <c r="M217" s="6">
        <f t="shared" si="24"/>
        <v>4.7873153559550539E-2</v>
      </c>
    </row>
    <row r="218" spans="1:13" x14ac:dyDescent="0.25">
      <c r="A218" s="3" t="s">
        <v>26</v>
      </c>
      <c r="B218" s="5">
        <v>35.57</v>
      </c>
      <c r="C218" s="5">
        <v>7.9</v>
      </c>
      <c r="D218" s="5">
        <v>17.2</v>
      </c>
      <c r="E218" s="5">
        <v>19.03</v>
      </c>
      <c r="F218" s="5">
        <v>57.05</v>
      </c>
      <c r="G218" s="5">
        <v>21.82</v>
      </c>
      <c r="H218" s="6">
        <f t="shared" si="19"/>
        <v>5.3708056714394513E-2</v>
      </c>
      <c r="I218" s="6">
        <f t="shared" si="20"/>
        <v>3.8046970436640664E-3</v>
      </c>
      <c r="J218" s="6">
        <f t="shared" si="21"/>
        <v>-1.7426667204309099E-3</v>
      </c>
      <c r="K218" s="6">
        <f t="shared" si="22"/>
        <v>2.8245949223779137E-2</v>
      </c>
      <c r="L218" s="6">
        <f t="shared" si="23"/>
        <v>2.4666320210339963E-2</v>
      </c>
      <c r="M218" s="6">
        <f t="shared" si="24"/>
        <v>-3.3794610424519617E-2</v>
      </c>
    </row>
    <row r="219" spans="1:13" x14ac:dyDescent="0.25">
      <c r="A219" s="3" t="s">
        <v>25</v>
      </c>
      <c r="B219" s="5">
        <v>33.71</v>
      </c>
      <c r="C219" s="5">
        <v>7.87</v>
      </c>
      <c r="D219" s="5">
        <v>17.23</v>
      </c>
      <c r="E219" s="5">
        <v>18.5</v>
      </c>
      <c r="F219" s="5">
        <v>55.66</v>
      </c>
      <c r="G219" s="5">
        <v>22.57</v>
      </c>
      <c r="H219" s="6">
        <f t="shared" si="19"/>
        <v>3.74779431312149E-2</v>
      </c>
      <c r="I219" s="6">
        <f t="shared" si="20"/>
        <v>-1.1370937426979809E-2</v>
      </c>
      <c r="J219" s="6">
        <f t="shared" si="21"/>
        <v>-1.1600929375304883E-3</v>
      </c>
      <c r="K219" s="6">
        <f t="shared" si="22"/>
        <v>-1.3423020332140661E-2</v>
      </c>
      <c r="L219" s="6">
        <f t="shared" si="23"/>
        <v>9.5310179804324741E-2</v>
      </c>
      <c r="M219" s="6">
        <f t="shared" si="24"/>
        <v>3.1062816190698308E-3</v>
      </c>
    </row>
    <row r="220" spans="1:13" x14ac:dyDescent="0.25">
      <c r="A220" s="3" t="s">
        <v>24</v>
      </c>
      <c r="B220" s="5">
        <v>32.47</v>
      </c>
      <c r="C220" s="5">
        <v>7.96</v>
      </c>
      <c r="D220" s="5">
        <v>17.25</v>
      </c>
      <c r="E220" s="5">
        <v>18.75</v>
      </c>
      <c r="F220" s="5">
        <v>50.6</v>
      </c>
      <c r="G220" s="5">
        <v>22.5</v>
      </c>
      <c r="H220" s="6">
        <f t="shared" si="19"/>
        <v>-2.5541066090833793E-2</v>
      </c>
      <c r="I220" s="6">
        <f t="shared" si="20"/>
        <v>-1.4962872676712377E-2</v>
      </c>
      <c r="J220" s="6">
        <f t="shared" si="21"/>
        <v>3.4843240826108427E-3</v>
      </c>
      <c r="K220" s="6">
        <f t="shared" si="22"/>
        <v>0</v>
      </c>
      <c r="L220" s="6">
        <f t="shared" si="23"/>
        <v>-2.9213372465901395E-2</v>
      </c>
      <c r="M220" s="6">
        <f t="shared" si="24"/>
        <v>1.9296088941729388E-2</v>
      </c>
    </row>
    <row r="221" spans="1:13" x14ac:dyDescent="0.25">
      <c r="A221" s="3" t="s">
        <v>23</v>
      </c>
      <c r="B221" s="5">
        <v>33.31</v>
      </c>
      <c r="C221" s="5">
        <v>8.08</v>
      </c>
      <c r="D221" s="5">
        <v>17.190000000000001</v>
      </c>
      <c r="E221" s="5">
        <v>18.75</v>
      </c>
      <c r="F221" s="5">
        <v>52.1</v>
      </c>
      <c r="G221" s="5">
        <v>22.07</v>
      </c>
      <c r="H221" s="6">
        <f t="shared" si="19"/>
        <v>-2.4904933811210717E-2</v>
      </c>
      <c r="I221" s="6">
        <f t="shared" si="20"/>
        <v>1.1201112754820696E-2</v>
      </c>
      <c r="J221" s="6">
        <f t="shared" si="21"/>
        <v>5.8190283864868785E-4</v>
      </c>
      <c r="K221" s="6">
        <f t="shared" si="22"/>
        <v>-2.0064031035741631E-2</v>
      </c>
      <c r="L221" s="6">
        <f t="shared" si="23"/>
        <v>5.9678683235211208E-3</v>
      </c>
      <c r="M221" s="6">
        <f t="shared" si="24"/>
        <v>-4.8639118175639838E-2</v>
      </c>
    </row>
    <row r="222" spans="1:13" x14ac:dyDescent="0.25">
      <c r="A222" s="3" t="s">
        <v>22</v>
      </c>
      <c r="B222" s="5">
        <v>34.15</v>
      </c>
      <c r="C222" s="5">
        <v>7.99</v>
      </c>
      <c r="D222" s="5">
        <v>17.18</v>
      </c>
      <c r="E222" s="5">
        <v>19.13</v>
      </c>
      <c r="F222" s="5">
        <v>51.79</v>
      </c>
      <c r="G222" s="5">
        <v>23.17</v>
      </c>
      <c r="H222" s="6">
        <f t="shared" si="19"/>
        <v>2.6389107822567121E-3</v>
      </c>
      <c r="I222" s="6">
        <f t="shared" si="20"/>
        <v>3.1789072176547535E-2</v>
      </c>
      <c r="J222" s="6">
        <f t="shared" si="21"/>
        <v>1.7477429441605384E-3</v>
      </c>
      <c r="K222" s="6">
        <f t="shared" si="22"/>
        <v>7.3452586279669496E-3</v>
      </c>
      <c r="L222" s="6">
        <f t="shared" si="23"/>
        <v>-9.6380364732647383E-2</v>
      </c>
      <c r="M222" s="6">
        <f t="shared" si="24"/>
        <v>-9.0226175996374197E-3</v>
      </c>
    </row>
    <row r="223" spans="1:13" x14ac:dyDescent="0.25">
      <c r="A223" s="3" t="s">
        <v>21</v>
      </c>
      <c r="B223" s="5">
        <v>34.06</v>
      </c>
      <c r="C223" s="5">
        <v>7.74</v>
      </c>
      <c r="D223" s="5">
        <v>17.149999999999999</v>
      </c>
      <c r="E223" s="5">
        <v>18.989999999999998</v>
      </c>
      <c r="F223" s="5">
        <v>57.03</v>
      </c>
      <c r="G223" s="5">
        <v>23.38</v>
      </c>
      <c r="H223" s="6">
        <f t="shared" si="19"/>
        <v>5.833350210677507E-2</v>
      </c>
      <c r="I223" s="6">
        <f t="shared" si="20"/>
        <v>-5.1546505886645375E-3</v>
      </c>
      <c r="J223" s="6">
        <f t="shared" si="21"/>
        <v>4.3498069587666541E-2</v>
      </c>
      <c r="K223" s="6">
        <f t="shared" si="22"/>
        <v>-8.9122477185200159E-3</v>
      </c>
      <c r="L223" s="6">
        <f t="shared" si="23"/>
        <v>-2.2024648187999131E-2</v>
      </c>
      <c r="M223" s="6">
        <f t="shared" si="24"/>
        <v>-2.2415825426311098E-2</v>
      </c>
    </row>
    <row r="224" spans="1:13" x14ac:dyDescent="0.25">
      <c r="A224" s="3" t="s">
        <v>20</v>
      </c>
      <c r="B224" s="5">
        <v>32.130000000000003</v>
      </c>
      <c r="C224" s="5">
        <v>7.78</v>
      </c>
      <c r="D224" s="5">
        <v>16.420000000000002</v>
      </c>
      <c r="E224" s="5">
        <v>19.16</v>
      </c>
      <c r="F224" s="5">
        <v>58.3</v>
      </c>
      <c r="G224" s="5">
        <v>23.91</v>
      </c>
      <c r="H224" s="6">
        <f t="shared" si="19"/>
        <v>6.5574005461590396E-3</v>
      </c>
      <c r="I224" s="6">
        <f t="shared" si="20"/>
        <v>2.7363270740942799E-2</v>
      </c>
      <c r="J224" s="6">
        <f t="shared" si="21"/>
        <v>1.0407195248535731E-2</v>
      </c>
      <c r="K224" s="6">
        <f t="shared" si="22"/>
        <v>2.6978626452890044E-2</v>
      </c>
      <c r="L224" s="6">
        <f t="shared" si="23"/>
        <v>6.8634182515815386E-4</v>
      </c>
      <c r="M224" s="6">
        <f t="shared" si="24"/>
        <v>4.7536245509838156E-2</v>
      </c>
    </row>
    <row r="225" spans="1:13" x14ac:dyDescent="0.25">
      <c r="A225" s="3" t="s">
        <v>19</v>
      </c>
      <c r="B225" s="5">
        <v>31.92</v>
      </c>
      <c r="C225" s="5">
        <v>7.57</v>
      </c>
      <c r="D225" s="5">
        <v>16.25</v>
      </c>
      <c r="E225" s="5">
        <v>18.649999999999999</v>
      </c>
      <c r="F225" s="5">
        <v>58.26</v>
      </c>
      <c r="G225" s="5">
        <v>22.8</v>
      </c>
      <c r="H225" s="6">
        <f t="shared" si="19"/>
        <v>2.8923039469250449E-2</v>
      </c>
      <c r="I225" s="6">
        <f t="shared" si="20"/>
        <v>4.043677590392953E-2</v>
      </c>
      <c r="J225" s="6">
        <f t="shared" si="21"/>
        <v>4.9352351867308786E-3</v>
      </c>
      <c r="K225" s="6">
        <f t="shared" si="22"/>
        <v>-1.8066378734369976E-2</v>
      </c>
      <c r="L225" s="6">
        <f t="shared" si="23"/>
        <v>-1.6005790358671543E-2</v>
      </c>
      <c r="M225" s="6">
        <f t="shared" si="24"/>
        <v>0.18232155679395459</v>
      </c>
    </row>
    <row r="226" spans="1:13" x14ac:dyDescent="0.25">
      <c r="A226" s="3" t="s">
        <v>18</v>
      </c>
      <c r="B226" s="5">
        <v>31.01</v>
      </c>
      <c r="C226" s="5">
        <v>7.27</v>
      </c>
      <c r="D226" s="5">
        <v>16.170000000000002</v>
      </c>
      <c r="E226" s="5">
        <v>18.989999999999998</v>
      </c>
      <c r="F226" s="5">
        <v>59.2</v>
      </c>
      <c r="G226" s="5">
        <v>19</v>
      </c>
      <c r="H226" s="6">
        <f t="shared" si="19"/>
        <v>4.3162687303703734E-2</v>
      </c>
      <c r="I226" s="6">
        <f t="shared" si="20"/>
        <v>1.5246310572873666E-2</v>
      </c>
      <c r="J226" s="6">
        <f t="shared" si="21"/>
        <v>2.8223886587954956E-2</v>
      </c>
      <c r="K226" s="6">
        <f t="shared" si="22"/>
        <v>2.6141792739915327E-2</v>
      </c>
      <c r="L226" s="6">
        <f t="shared" si="23"/>
        <v>8.8056148617713187E-2</v>
      </c>
      <c r="M226" s="6">
        <f t="shared" si="24"/>
        <v>4.0273899137939898E-2</v>
      </c>
    </row>
    <row r="227" spans="1:13" x14ac:dyDescent="0.25">
      <c r="A227" s="3" t="s">
        <v>17</v>
      </c>
      <c r="B227" s="5">
        <v>29.7</v>
      </c>
      <c r="C227" s="5">
        <v>7.16</v>
      </c>
      <c r="D227" s="5">
        <v>15.72</v>
      </c>
      <c r="E227" s="5">
        <v>18.5</v>
      </c>
      <c r="F227" s="5">
        <v>54.21</v>
      </c>
      <c r="G227" s="5">
        <v>18.25</v>
      </c>
      <c r="H227" s="6">
        <f t="shared" si="19"/>
        <v>-6.0423144559625863E-3</v>
      </c>
      <c r="I227" s="6">
        <f t="shared" si="20"/>
        <v>-1.1111225425070722E-2</v>
      </c>
      <c r="J227" s="6">
        <f t="shared" si="21"/>
        <v>-5.5673002426241638E-2</v>
      </c>
      <c r="K227" s="6">
        <f t="shared" si="22"/>
        <v>-2.7720325032965051E-2</v>
      </c>
      <c r="L227" s="6">
        <f t="shared" si="23"/>
        <v>1.8431127722703684E-2</v>
      </c>
      <c r="M227" s="6">
        <f t="shared" si="24"/>
        <v>-1.468614918953276E-2</v>
      </c>
    </row>
    <row r="228" spans="1:13" x14ac:dyDescent="0.25">
      <c r="A228" s="3" t="s">
        <v>16</v>
      </c>
      <c r="B228" s="5">
        <v>29.88</v>
      </c>
      <c r="C228" s="5">
        <v>7.24</v>
      </c>
      <c r="D228" s="5">
        <v>16.62</v>
      </c>
      <c r="E228" s="5">
        <v>19.02</v>
      </c>
      <c r="F228" s="5">
        <v>53.22</v>
      </c>
      <c r="G228" s="5">
        <v>18.52</v>
      </c>
      <c r="H228" s="6">
        <f t="shared" si="19"/>
        <v>-2.5769513179051566E-2</v>
      </c>
      <c r="I228" s="6">
        <f t="shared" si="20"/>
        <v>9.7155517860959776E-3</v>
      </c>
      <c r="J228" s="6">
        <f t="shared" si="21"/>
        <v>4.9331827087794301E-2</v>
      </c>
      <c r="K228" s="6">
        <f t="shared" si="22"/>
        <v>1.1634187281340604E-2</v>
      </c>
      <c r="L228" s="6">
        <f t="shared" si="23"/>
        <v>8.7318895827581802E-2</v>
      </c>
      <c r="M228" s="6">
        <f t="shared" si="24"/>
        <v>-6.0243403182934495E-2</v>
      </c>
    </row>
    <row r="229" spans="1:13" x14ac:dyDescent="0.25">
      <c r="A229" s="3" t="s">
        <v>15</v>
      </c>
      <c r="B229" s="5">
        <v>30.66</v>
      </c>
      <c r="C229" s="5">
        <v>7.17</v>
      </c>
      <c r="D229" s="5">
        <v>15.82</v>
      </c>
      <c r="E229" s="5">
        <v>18.8</v>
      </c>
      <c r="F229" s="5">
        <v>48.77</v>
      </c>
      <c r="G229" s="5">
        <v>19.670000000000002</v>
      </c>
      <c r="H229" s="6">
        <f t="shared" si="19"/>
        <v>-1.9700298026081784E-2</v>
      </c>
      <c r="I229" s="6">
        <f t="shared" si="20"/>
        <v>-4.6329811164514415E-2</v>
      </c>
      <c r="J229" s="6">
        <f t="shared" si="21"/>
        <v>-6.6038659589519891E-2</v>
      </c>
      <c r="K229" s="6">
        <f t="shared" si="22"/>
        <v>-4.4729244883116928E-2</v>
      </c>
      <c r="L229" s="6">
        <f t="shared" si="23"/>
        <v>4.5211749846275151E-3</v>
      </c>
      <c r="M229" s="6">
        <f t="shared" si="24"/>
        <v>-4.3279572099444392E-2</v>
      </c>
    </row>
    <row r="230" spans="1:13" x14ac:dyDescent="0.25">
      <c r="A230" s="3" t="s">
        <v>14</v>
      </c>
      <c r="B230" s="5">
        <v>31.27</v>
      </c>
      <c r="C230" s="5">
        <v>7.51</v>
      </c>
      <c r="D230" s="5">
        <v>16.899999999999999</v>
      </c>
      <c r="E230" s="5">
        <v>19.66</v>
      </c>
      <c r="F230" s="5">
        <v>48.55</v>
      </c>
      <c r="G230" s="5">
        <v>20.54</v>
      </c>
      <c r="H230" s="6">
        <f t="shared" si="19"/>
        <v>-6.1094798517497634E-2</v>
      </c>
      <c r="I230" s="6">
        <f t="shared" si="20"/>
        <v>-3.9867162438213446E-3</v>
      </c>
      <c r="J230" s="6">
        <f t="shared" si="21"/>
        <v>-8.8365818004981118E-3</v>
      </c>
      <c r="K230" s="6">
        <f t="shared" si="22"/>
        <v>-1.4643028616851935E-2</v>
      </c>
      <c r="L230" s="6">
        <f t="shared" si="23"/>
        <v>4.4433037907643198E-2</v>
      </c>
      <c r="M230" s="6">
        <f t="shared" si="24"/>
        <v>-2.2148233223010905E-2</v>
      </c>
    </row>
    <row r="231" spans="1:13" x14ac:dyDescent="0.25">
      <c r="A231" s="3" t="s">
        <v>13</v>
      </c>
      <c r="B231" s="5">
        <v>33.24</v>
      </c>
      <c r="C231" s="5">
        <v>7.54</v>
      </c>
      <c r="D231" s="5">
        <v>17.05</v>
      </c>
      <c r="E231" s="5">
        <v>19.95</v>
      </c>
      <c r="F231" s="5">
        <v>46.44</v>
      </c>
      <c r="G231" s="5">
        <v>21</v>
      </c>
      <c r="H231" s="6">
        <f t="shared" si="19"/>
        <v>7.2464085207672533E-3</v>
      </c>
      <c r="I231" s="6">
        <f t="shared" si="20"/>
        <v>-5.0430853626891856E-2</v>
      </c>
      <c r="J231" s="6">
        <f t="shared" si="21"/>
        <v>-1.3399559646383811E-2</v>
      </c>
      <c r="K231" s="6">
        <f t="shared" si="22"/>
        <v>-2.1324884458706238E-2</v>
      </c>
      <c r="L231" s="6">
        <f t="shared" si="23"/>
        <v>-1.3262226469525806E-2</v>
      </c>
      <c r="M231" s="6">
        <f t="shared" si="24"/>
        <v>2.9968409928844399E-2</v>
      </c>
    </row>
    <row r="232" spans="1:13" x14ac:dyDescent="0.25">
      <c r="A232" s="3" t="s">
        <v>12</v>
      </c>
      <c r="B232" s="5">
        <v>33</v>
      </c>
      <c r="C232" s="5">
        <v>7.93</v>
      </c>
      <c r="D232" s="5">
        <v>17.28</v>
      </c>
      <c r="E232" s="5">
        <v>20.38</v>
      </c>
      <c r="F232" s="5">
        <v>47.06</v>
      </c>
      <c r="G232" s="5">
        <v>20.38</v>
      </c>
      <c r="H232" s="6">
        <f t="shared" si="19"/>
        <v>-3.4547807453888801E-2</v>
      </c>
      <c r="I232" s="6">
        <f t="shared" si="20"/>
        <v>5.0569007889737115E-3</v>
      </c>
      <c r="J232" s="6">
        <f t="shared" si="21"/>
        <v>-2.6272213505523688E-2</v>
      </c>
      <c r="K232" s="6">
        <f t="shared" si="22"/>
        <v>-2.2320189090587472E-2</v>
      </c>
      <c r="L232" s="6">
        <f t="shared" si="23"/>
        <v>1.8443585211523172E-2</v>
      </c>
      <c r="M232" s="6">
        <f t="shared" si="24"/>
        <v>2.1826263260886412E-2</v>
      </c>
    </row>
    <row r="233" spans="1:13" x14ac:dyDescent="0.25">
      <c r="A233" s="3" t="s">
        <v>11</v>
      </c>
      <c r="B233" s="5">
        <v>34.159999999999997</v>
      </c>
      <c r="C233" s="5">
        <v>7.89</v>
      </c>
      <c r="D233" s="5">
        <v>17.739999999999998</v>
      </c>
      <c r="E233" s="5">
        <v>20.84</v>
      </c>
      <c r="F233" s="5">
        <v>46.2</v>
      </c>
      <c r="G233" s="5">
        <v>19.940000000000001</v>
      </c>
      <c r="H233" s="6">
        <f t="shared" si="19"/>
        <v>2.0512827705571396E-3</v>
      </c>
      <c r="I233" s="6">
        <f t="shared" si="20"/>
        <v>6.4116134647658696E-2</v>
      </c>
      <c r="J233" s="6">
        <f t="shared" si="21"/>
        <v>2.8009833404064481E-2</v>
      </c>
      <c r="K233" s="6">
        <f t="shared" si="22"/>
        <v>3.6154401820136003E-2</v>
      </c>
      <c r="L233" s="6">
        <f t="shared" si="23"/>
        <v>-3.090283201251786E-2</v>
      </c>
      <c r="M233" s="6">
        <f t="shared" si="24"/>
        <v>-3.9336438267688824E-2</v>
      </c>
    </row>
    <row r="234" spans="1:13" x14ac:dyDescent="0.25">
      <c r="A234" s="3" t="s">
        <v>10</v>
      </c>
      <c r="B234" s="5">
        <v>34.090000000000003</v>
      </c>
      <c r="C234" s="5">
        <v>7.4</v>
      </c>
      <c r="D234" s="5">
        <v>17.25</v>
      </c>
      <c r="E234" s="5">
        <v>20.100000000000001</v>
      </c>
      <c r="F234" s="5">
        <v>47.65</v>
      </c>
      <c r="G234" s="5">
        <v>20.74</v>
      </c>
      <c r="H234" s="6">
        <f t="shared" si="19"/>
        <v>3.2496524683331647E-2</v>
      </c>
      <c r="I234" s="6">
        <f t="shared" si="20"/>
        <v>-1.608613775162427E-2</v>
      </c>
      <c r="J234" s="6">
        <f t="shared" si="21"/>
        <v>-2.6317308317373417E-2</v>
      </c>
      <c r="K234" s="6">
        <f t="shared" si="22"/>
        <v>4.9763623818704862E-4</v>
      </c>
      <c r="L234" s="6">
        <f t="shared" si="23"/>
        <v>1.4373530061307364E-2</v>
      </c>
      <c r="M234" s="6">
        <f t="shared" si="24"/>
        <v>0.12243462830080183</v>
      </c>
    </row>
    <row r="235" spans="1:13" x14ac:dyDescent="0.25">
      <c r="A235" s="3" t="s">
        <v>9</v>
      </c>
      <c r="B235" s="5">
        <v>33</v>
      </c>
      <c r="C235" s="5">
        <v>7.52</v>
      </c>
      <c r="D235" s="5">
        <v>17.71</v>
      </c>
      <c r="E235" s="5">
        <v>20.09</v>
      </c>
      <c r="F235" s="5">
        <v>46.97</v>
      </c>
      <c r="G235" s="5">
        <v>18.350000000000001</v>
      </c>
      <c r="H235" s="6">
        <f t="shared" si="19"/>
        <v>2.5162419902243029E-2</v>
      </c>
      <c r="I235" s="6">
        <f t="shared" si="20"/>
        <v>6.6711388170226007E-3</v>
      </c>
      <c r="J235" s="6">
        <f t="shared" si="21"/>
        <v>3.9740328649514121E-2</v>
      </c>
      <c r="K235" s="6">
        <f t="shared" si="22"/>
        <v>-4.9652534979031755E-3</v>
      </c>
      <c r="L235" s="6">
        <f t="shared" si="23"/>
        <v>-1.0378150968713867E-2</v>
      </c>
      <c r="M235" s="6">
        <f t="shared" si="24"/>
        <v>0.18243055455960844</v>
      </c>
    </row>
    <row r="236" spans="1:13" x14ac:dyDescent="0.25">
      <c r="A236" s="3" t="s">
        <v>8</v>
      </c>
      <c r="B236" s="5">
        <v>32.18</v>
      </c>
      <c r="C236" s="5">
        <v>7.47</v>
      </c>
      <c r="D236" s="5">
        <v>17.02</v>
      </c>
      <c r="E236" s="5">
        <v>20.190000000000001</v>
      </c>
      <c r="F236" s="5">
        <v>47.46</v>
      </c>
      <c r="G236" s="5">
        <v>15.29</v>
      </c>
      <c r="H236" s="6">
        <f t="shared" si="19"/>
        <v>-1.96929440977077E-2</v>
      </c>
      <c r="I236" s="6">
        <f t="shared" si="20"/>
        <v>-1.461820050955439E-2</v>
      </c>
      <c r="J236" s="6">
        <f t="shared" si="21"/>
        <v>-5.8582475683680926E-3</v>
      </c>
      <c r="K236" s="6">
        <f t="shared" si="22"/>
        <v>-1.034746852542443E-2</v>
      </c>
      <c r="L236" s="6">
        <f t="shared" si="23"/>
        <v>6.215339198159911E-2</v>
      </c>
      <c r="M236" s="6">
        <f t="shared" si="24"/>
        <v>-1.621832499853049E-2</v>
      </c>
    </row>
    <row r="237" spans="1:13" x14ac:dyDescent="0.25">
      <c r="A237" s="3" t="s">
        <v>7</v>
      </c>
      <c r="B237" s="5">
        <v>32.82</v>
      </c>
      <c r="C237" s="5">
        <v>7.58</v>
      </c>
      <c r="D237" s="5">
        <v>17.12</v>
      </c>
      <c r="E237" s="5">
        <v>20.399999999999999</v>
      </c>
      <c r="F237" s="5">
        <v>44.6</v>
      </c>
      <c r="G237" s="5">
        <v>15.54</v>
      </c>
      <c r="H237" s="6">
        <f t="shared" si="19"/>
        <v>-3.6204402850869524E-2</v>
      </c>
      <c r="I237" s="6">
        <f t="shared" si="20"/>
        <v>2.6420094628387975E-3</v>
      </c>
      <c r="J237" s="6">
        <f t="shared" si="21"/>
        <v>-8.7235214449911079E-3</v>
      </c>
      <c r="K237" s="6">
        <f t="shared" si="22"/>
        <v>-2.564863560773769E-2</v>
      </c>
      <c r="L237" s="6">
        <f t="shared" si="23"/>
        <v>-1.6676317535127216E-2</v>
      </c>
      <c r="M237" s="6">
        <f t="shared" si="24"/>
        <v>2.2121917087270692E-2</v>
      </c>
    </row>
    <row r="238" spans="1:13" x14ac:dyDescent="0.25">
      <c r="A238" s="3" t="s">
        <v>6</v>
      </c>
      <c r="B238" s="5">
        <v>34.03</v>
      </c>
      <c r="C238" s="5">
        <v>7.56</v>
      </c>
      <c r="D238" s="5">
        <v>17.27</v>
      </c>
      <c r="E238" s="5">
        <v>20.93</v>
      </c>
      <c r="F238" s="5">
        <v>45.35</v>
      </c>
      <c r="G238" s="5">
        <v>15.2</v>
      </c>
      <c r="H238" s="6">
        <f t="shared" si="19"/>
        <v>2.4692612590371414E-2</v>
      </c>
      <c r="I238" s="6">
        <f t="shared" si="20"/>
        <v>0</v>
      </c>
      <c r="J238" s="6">
        <f t="shared" si="21"/>
        <v>4.6430727638293017E-3</v>
      </c>
      <c r="K238" s="6">
        <f t="shared" si="22"/>
        <v>-1.9093084559201558E-3</v>
      </c>
      <c r="L238" s="6">
        <f t="shared" si="23"/>
        <v>6.2555923285820964E-2</v>
      </c>
      <c r="M238" s="6">
        <f t="shared" si="24"/>
        <v>2.9374608679904317E-2</v>
      </c>
    </row>
    <row r="239" spans="1:13" x14ac:dyDescent="0.25">
      <c r="A239" s="3" t="s">
        <v>5</v>
      </c>
      <c r="B239" s="5">
        <v>33.200000000000003</v>
      </c>
      <c r="C239" s="5">
        <v>7.56</v>
      </c>
      <c r="D239" s="5">
        <v>17.190000000000001</v>
      </c>
      <c r="E239" s="5">
        <v>20.97</v>
      </c>
      <c r="F239" s="5">
        <v>42.6</v>
      </c>
      <c r="G239" s="5">
        <v>14.76</v>
      </c>
      <c r="H239" s="6">
        <f t="shared" si="19"/>
        <v>-4.9076984765116807E-2</v>
      </c>
      <c r="I239" s="6">
        <f t="shared" si="20"/>
        <v>-1.3140793561058368E-2</v>
      </c>
      <c r="J239" s="6">
        <f t="shared" si="21"/>
        <v>-1.3865040137171564E-2</v>
      </c>
      <c r="K239" s="6">
        <f t="shared" si="22"/>
        <v>2.6578032177309044E-2</v>
      </c>
      <c r="L239" s="6">
        <f t="shared" si="23"/>
        <v>-3.4605529177475607E-2</v>
      </c>
      <c r="M239" s="6">
        <f t="shared" si="24"/>
        <v>8.8466041402934011E-3</v>
      </c>
    </row>
    <row r="240" spans="1:13" x14ac:dyDescent="0.25">
      <c r="A240" s="3" t="s">
        <v>4</v>
      </c>
      <c r="B240" s="5">
        <v>34.869999999999997</v>
      </c>
      <c r="C240" s="5">
        <v>7.66</v>
      </c>
      <c r="D240" s="5">
        <v>17.43</v>
      </c>
      <c r="E240" s="5">
        <v>20.420000000000002</v>
      </c>
      <c r="F240" s="5">
        <v>44.1</v>
      </c>
      <c r="G240" s="5">
        <v>14.63</v>
      </c>
      <c r="H240" s="6">
        <f t="shared" si="19"/>
        <v>3.710079371840122E-2</v>
      </c>
      <c r="I240" s="6">
        <f t="shared" si="20"/>
        <v>6.4712600692367214E-2</v>
      </c>
      <c r="J240" s="6">
        <f t="shared" si="21"/>
        <v>3.9197764477992433E-2</v>
      </c>
      <c r="K240" s="6">
        <f t="shared" si="22"/>
        <v>4.6100347166818476E-2</v>
      </c>
      <c r="L240" s="6">
        <f t="shared" si="23"/>
        <v>-4.109406634889582E-2</v>
      </c>
      <c r="M240" s="6">
        <f t="shared" si="24"/>
        <v>4.4731426354643229E-2</v>
      </c>
    </row>
    <row r="241" spans="1:13" x14ac:dyDescent="0.25">
      <c r="A241" s="3" t="s">
        <v>3</v>
      </c>
      <c r="B241" s="5">
        <v>33.6</v>
      </c>
      <c r="C241" s="5">
        <v>7.18</v>
      </c>
      <c r="D241" s="5">
        <v>16.760000000000002</v>
      </c>
      <c r="E241" s="5">
        <v>19.5</v>
      </c>
      <c r="F241" s="5">
        <v>45.95</v>
      </c>
      <c r="G241" s="5">
        <v>13.99</v>
      </c>
      <c r="H241" s="6">
        <f t="shared" si="19"/>
        <v>2.1357406768192991E-2</v>
      </c>
      <c r="I241" s="6">
        <f t="shared" si="20"/>
        <v>-4.0933408926253113E-2</v>
      </c>
      <c r="J241" s="6">
        <f t="shared" si="21"/>
        <v>-1.8913093306486616E-2</v>
      </c>
      <c r="K241" s="6">
        <f t="shared" si="22"/>
        <v>5.4808236494994951E-2</v>
      </c>
      <c r="L241" s="6">
        <f t="shared" si="23"/>
        <v>-3.3175862238899394E-2</v>
      </c>
      <c r="M241" s="6">
        <f t="shared" si="24"/>
        <v>-4.2678740036900913E-2</v>
      </c>
    </row>
    <row r="242" spans="1:13" x14ac:dyDescent="0.25">
      <c r="A242" s="3" t="s">
        <v>2</v>
      </c>
      <c r="B242" s="5">
        <v>32.89</v>
      </c>
      <c r="C242" s="5">
        <v>7.48</v>
      </c>
      <c r="D242" s="5">
        <v>17.079999999999998</v>
      </c>
      <c r="E242" s="5">
        <v>18.46</v>
      </c>
      <c r="F242" s="5">
        <v>47.5</v>
      </c>
      <c r="G242" s="5">
        <v>14.6</v>
      </c>
      <c r="H242" s="6">
        <f t="shared" si="19"/>
        <v>6.2088904056940675E-2</v>
      </c>
      <c r="I242" s="6">
        <f t="shared" si="20"/>
        <v>8.053734807096825E-3</v>
      </c>
      <c r="J242" s="6">
        <f t="shared" si="21"/>
        <v>-7.5824218630244269E-3</v>
      </c>
      <c r="K242" s="6">
        <f t="shared" si="22"/>
        <v>4.4870445695400524E-2</v>
      </c>
      <c r="L242" s="6">
        <f t="shared" si="23"/>
        <v>9.0938556275446756E-3</v>
      </c>
      <c r="M242" s="6">
        <f t="shared" si="24"/>
        <v>1.5878828623357214E-2</v>
      </c>
    </row>
    <row r="243" spans="1:13" x14ac:dyDescent="0.25">
      <c r="A243" s="3" t="s">
        <v>1</v>
      </c>
      <c r="B243" s="5">
        <v>30.91</v>
      </c>
      <c r="C243" s="5">
        <v>7.42</v>
      </c>
      <c r="D243" s="5">
        <v>17.21</v>
      </c>
      <c r="E243" s="5">
        <v>17.649999999999999</v>
      </c>
      <c r="F243" s="5">
        <v>47.07</v>
      </c>
      <c r="G243" s="5">
        <v>14.37</v>
      </c>
      <c r="H243" s="6">
        <f t="shared" si="19"/>
        <v>2.2672074488961926E-3</v>
      </c>
      <c r="I243" s="6">
        <f t="shared" si="20"/>
        <v>-4.7377281011011164E-2</v>
      </c>
      <c r="J243" s="6">
        <f t="shared" si="21"/>
        <v>-1.1554143556649554E-2</v>
      </c>
      <c r="K243" s="6">
        <f t="shared" si="22"/>
        <v>-1.6982738301917076E-3</v>
      </c>
      <c r="L243" s="6">
        <f t="shared" si="23"/>
        <v>-8.7613136268686595E-2</v>
      </c>
      <c r="M243" s="6">
        <f t="shared" si="24"/>
        <v>-1.4508026489578633E-2</v>
      </c>
    </row>
    <row r="244" spans="1:13" x14ac:dyDescent="0.25">
      <c r="A244" s="3" t="s">
        <v>0</v>
      </c>
      <c r="B244" s="5">
        <v>30.84</v>
      </c>
      <c r="C244" s="5">
        <v>7.78</v>
      </c>
      <c r="D244" s="5">
        <v>17.41</v>
      </c>
      <c r="E244" s="5">
        <v>17.68</v>
      </c>
      <c r="F244" s="5">
        <v>51.38</v>
      </c>
      <c r="G244" s="5">
        <v>14.58</v>
      </c>
      <c r="H244" s="6" t="e">
        <f t="shared" si="19"/>
        <v>#DIV/0!</v>
      </c>
      <c r="I244" s="6" t="e">
        <f t="shared" si="20"/>
        <v>#DIV/0!</v>
      </c>
      <c r="J244" s="6" t="e">
        <f t="shared" si="21"/>
        <v>#DIV/0!</v>
      </c>
      <c r="K244" s="6" t="e">
        <f t="shared" si="22"/>
        <v>#DIV/0!</v>
      </c>
      <c r="L244" s="6" t="e">
        <f t="shared" si="23"/>
        <v>#VALUE!</v>
      </c>
      <c r="M244" s="6" t="e">
        <f t="shared" si="24"/>
        <v>#DIV/0!</v>
      </c>
    </row>
    <row r="245" spans="1:13" x14ac:dyDescent="0.25">
      <c r="F245" s="7" t="s">
        <v>251</v>
      </c>
      <c r="G245" s="7"/>
      <c r="H245" s="6">
        <f>AVERAGE(H3:H243)</f>
        <v>1.6136920218330938E-3</v>
      </c>
      <c r="I245" s="6">
        <f t="shared" ref="I245:M245" si="25">AVERAGE(I3:I243)</f>
        <v>1.1156376470210655E-3</v>
      </c>
      <c r="J245" s="6">
        <f t="shared" si="25"/>
        <v>1.4059089380815949E-4</v>
      </c>
      <c r="K245" s="6">
        <f t="shared" si="25"/>
        <v>1.3604580169015274E-3</v>
      </c>
      <c r="L245" s="6">
        <f t="shared" si="25"/>
        <v>1.1525127936773878E-3</v>
      </c>
      <c r="M245" s="6">
        <f t="shared" si="25"/>
        <v>3.7631498286674436E-3</v>
      </c>
    </row>
    <row r="246" spans="1:13" x14ac:dyDescent="0.25">
      <c r="F246" s="7" t="s">
        <v>252</v>
      </c>
      <c r="G246" s="7"/>
      <c r="H246" s="9">
        <f>242*H245</f>
        <v>0.39051346928360869</v>
      </c>
      <c r="I246" s="9">
        <f t="shared" ref="I246:M246" si="26">242*I245</f>
        <v>0.26998431057909783</v>
      </c>
      <c r="J246" s="9">
        <f t="shared" si="26"/>
        <v>3.4022996301574598E-2</v>
      </c>
      <c r="K246" s="9">
        <f t="shared" si="26"/>
        <v>0.32923084009016962</v>
      </c>
      <c r="L246" s="9">
        <f t="shared" si="26"/>
        <v>0.27890809606992784</v>
      </c>
      <c r="M246" s="9">
        <f t="shared" si="26"/>
        <v>0.91068225853752138</v>
      </c>
    </row>
    <row r="248" spans="1:13" ht="28" x14ac:dyDescent="0.25">
      <c r="A248" s="12" t="s">
        <v>253</v>
      </c>
      <c r="B248" s="13" t="s">
        <v>242</v>
      </c>
      <c r="C248" s="13" t="s">
        <v>243</v>
      </c>
      <c r="D248" s="13" t="s">
        <v>244</v>
      </c>
      <c r="E248" s="13" t="s">
        <v>245</v>
      </c>
      <c r="F248" s="13" t="s">
        <v>246</v>
      </c>
      <c r="G248" s="13" t="s">
        <v>247</v>
      </c>
    </row>
    <row r="249" spans="1:13" x14ac:dyDescent="0.25">
      <c r="A249" s="10" t="s">
        <v>242</v>
      </c>
      <c r="B249" s="10">
        <f>VARP(马科维兹优化!$H$3:$H$243)</f>
        <v>8.6790559061175577E-4</v>
      </c>
      <c r="C249" s="10"/>
      <c r="D249" s="10"/>
      <c r="E249" s="10"/>
      <c r="F249" s="10"/>
      <c r="G249" s="10"/>
    </row>
    <row r="250" spans="1:13" x14ac:dyDescent="0.25">
      <c r="A250" s="10" t="s">
        <v>243</v>
      </c>
      <c r="B250" s="10">
        <v>2.0450927234735175E-4</v>
      </c>
      <c r="C250" s="10">
        <f>VARP(马科维兹优化!$I$3:$I$243)</f>
        <v>6.6615140548969556E-4</v>
      </c>
      <c r="D250" s="10"/>
      <c r="E250" s="10"/>
      <c r="F250" s="10"/>
      <c r="G250" s="10"/>
    </row>
    <row r="251" spans="1:13" x14ac:dyDescent="0.25">
      <c r="A251" s="10" t="s">
        <v>244</v>
      </c>
      <c r="B251" s="10">
        <v>3.1141927319191913E-4</v>
      </c>
      <c r="C251" s="10">
        <v>2.848372864496185E-4</v>
      </c>
      <c r="D251" s="10">
        <f>VARP(马科维兹优化!$J$3:$J$243)</f>
        <v>8.7379535605765419E-4</v>
      </c>
      <c r="E251" s="10"/>
      <c r="F251" s="10"/>
      <c r="G251" s="10"/>
    </row>
    <row r="252" spans="1:13" x14ac:dyDescent="0.25">
      <c r="A252" s="10" t="s">
        <v>245</v>
      </c>
      <c r="B252" s="10">
        <v>1.9557680023546685E-4</v>
      </c>
      <c r="C252" s="10">
        <v>2.4025451960628659E-4</v>
      </c>
      <c r="D252" s="10">
        <v>1.8826110271769102E-4</v>
      </c>
      <c r="E252" s="10">
        <f>VARP(马科维兹优化!$K$3:$K$243)</f>
        <v>6.3871190686633206E-4</v>
      </c>
      <c r="F252" s="10"/>
      <c r="G252" s="10"/>
    </row>
    <row r="253" spans="1:13" x14ac:dyDescent="0.25">
      <c r="A253" s="10" t="s">
        <v>246</v>
      </c>
      <c r="B253" s="10">
        <v>1.5472061937918792E-4</v>
      </c>
      <c r="C253" s="10">
        <v>1.7310899504625172E-4</v>
      </c>
      <c r="D253" s="10">
        <v>9.0910556212717332E-5</v>
      </c>
      <c r="E253" s="10">
        <v>1.3057432634148126E-4</v>
      </c>
      <c r="F253" s="10">
        <f>VARP(马科维兹优化!$L$3:$L$243)</f>
        <v>1.2767243926108272E-3</v>
      </c>
      <c r="G253" s="10"/>
    </row>
    <row r="254" spans="1:13" ht="14.5" thickBot="1" x14ac:dyDescent="0.3">
      <c r="A254" s="11" t="s">
        <v>247</v>
      </c>
      <c r="B254" s="11">
        <v>3.7627025168078683E-4</v>
      </c>
      <c r="C254" s="11">
        <v>2.8480578855436683E-4</v>
      </c>
      <c r="D254" s="11">
        <v>3.0425603492566906E-4</v>
      </c>
      <c r="E254" s="11">
        <v>2.3918354853156987E-4</v>
      </c>
      <c r="F254" s="11">
        <v>4.6001580655127659E-4</v>
      </c>
      <c r="G254" s="11">
        <f>VARP(马科维兹优化!$M$3:$M$243)</f>
        <v>1.8621672620978782E-3</v>
      </c>
    </row>
    <row r="256" spans="1:13" x14ac:dyDescent="0.25">
      <c r="C256" s="1" t="s">
        <v>260</v>
      </c>
      <c r="D256" s="1" t="s">
        <v>255</v>
      </c>
      <c r="E256" s="1">
        <v>0.36731285551176202</v>
      </c>
      <c r="F256" s="1">
        <v>0.19650593896606328</v>
      </c>
      <c r="G256" s="1">
        <v>-0.53163457819479498</v>
      </c>
      <c r="H256" s="1">
        <v>0.37915974173337635</v>
      </c>
      <c r="I256" s="1">
        <v>-3.9104999021739702E-2</v>
      </c>
      <c r="J256" s="1">
        <v>0.6277610409918406</v>
      </c>
    </row>
    <row r="257" spans="1:20" ht="28" x14ac:dyDescent="0.25">
      <c r="C257" s="1" t="s">
        <v>255</v>
      </c>
      <c r="D257" s="12" t="s">
        <v>254</v>
      </c>
      <c r="E257" s="13" t="s">
        <v>242</v>
      </c>
      <c r="F257" s="13" t="s">
        <v>243</v>
      </c>
      <c r="G257" s="13" t="s">
        <v>244</v>
      </c>
      <c r="H257" s="13" t="s">
        <v>245</v>
      </c>
      <c r="I257" s="13" t="s">
        <v>246</v>
      </c>
      <c r="J257" s="13" t="s">
        <v>247</v>
      </c>
    </row>
    <row r="258" spans="1:20" x14ac:dyDescent="0.25">
      <c r="C258" s="1">
        <f>E256</f>
        <v>0.36731285551176202</v>
      </c>
      <c r="D258" s="14" t="s">
        <v>242</v>
      </c>
      <c r="E258" s="14">
        <f>242*B249</f>
        <v>0.21003315292804489</v>
      </c>
      <c r="F258" s="14">
        <v>4.9491243908059125E-2</v>
      </c>
      <c r="G258" s="14">
        <v>7.5363464112444434E-2</v>
      </c>
      <c r="H258" s="14">
        <v>4.7329585656982975E-2</v>
      </c>
      <c r="I258" s="14">
        <v>3.7442389889763478E-2</v>
      </c>
      <c r="J258" s="14">
        <v>9.1057400906750408E-2</v>
      </c>
    </row>
    <row r="259" spans="1:20" x14ac:dyDescent="0.25">
      <c r="C259" s="1">
        <f>F256</f>
        <v>0.19650593896606328</v>
      </c>
      <c r="D259" s="14" t="s">
        <v>243</v>
      </c>
      <c r="E259" s="14">
        <f t="shared" ref="E259:E263" si="27">242*B250</f>
        <v>4.9491243908059125E-2</v>
      </c>
      <c r="F259" s="14">
        <f t="shared" ref="F258:J263" si="28">242*C250</f>
        <v>0.16120864012850633</v>
      </c>
      <c r="G259" s="14">
        <v>6.8930623320807682E-2</v>
      </c>
      <c r="H259" s="14">
        <v>5.8141593744721352E-2</v>
      </c>
      <c r="I259" s="14">
        <v>4.1892376801192913E-2</v>
      </c>
      <c r="J259" s="14">
        <v>6.8923000830156775E-2</v>
      </c>
    </row>
    <row r="260" spans="1:20" x14ac:dyDescent="0.25">
      <c r="C260" s="1">
        <f>G256</f>
        <v>-0.53163457819479498</v>
      </c>
      <c r="D260" s="14" t="s">
        <v>244</v>
      </c>
      <c r="E260" s="14">
        <f t="shared" si="27"/>
        <v>7.5363464112444434E-2</v>
      </c>
      <c r="F260" s="14">
        <f t="shared" si="28"/>
        <v>6.8930623320807682E-2</v>
      </c>
      <c r="G260" s="14">
        <f t="shared" si="28"/>
        <v>0.21145847616595231</v>
      </c>
      <c r="H260" s="14">
        <v>4.5559186857681226E-2</v>
      </c>
      <c r="I260" s="14">
        <v>2.2000354603477594E-2</v>
      </c>
      <c r="J260" s="14">
        <v>7.3629960452011908E-2</v>
      </c>
    </row>
    <row r="261" spans="1:20" x14ac:dyDescent="0.25">
      <c r="C261" s="1">
        <f>H256</f>
        <v>0.37915974173337635</v>
      </c>
      <c r="D261" s="14" t="s">
        <v>245</v>
      </c>
      <c r="E261" s="14">
        <f t="shared" si="27"/>
        <v>4.7329585656982975E-2</v>
      </c>
      <c r="F261" s="14">
        <f t="shared" si="28"/>
        <v>5.8141593744721352E-2</v>
      </c>
      <c r="G261" s="14">
        <f t="shared" si="28"/>
        <v>4.5559186857681226E-2</v>
      </c>
      <c r="H261" s="14">
        <f t="shared" si="28"/>
        <v>0.15456828146165236</v>
      </c>
      <c r="I261" s="14">
        <v>3.1598986974638463E-2</v>
      </c>
      <c r="J261" s="14">
        <v>5.788241874463991E-2</v>
      </c>
    </row>
    <row r="262" spans="1:20" x14ac:dyDescent="0.25">
      <c r="C262" s="1">
        <f>I256</f>
        <v>-3.9104999021739702E-2</v>
      </c>
      <c r="D262" s="14" t="s">
        <v>246</v>
      </c>
      <c r="E262" s="14">
        <f t="shared" si="27"/>
        <v>3.7442389889763478E-2</v>
      </c>
      <c r="F262" s="14">
        <f t="shared" si="28"/>
        <v>4.1892376801192913E-2</v>
      </c>
      <c r="G262" s="14">
        <f t="shared" si="28"/>
        <v>2.2000354603477594E-2</v>
      </c>
      <c r="H262" s="14">
        <f t="shared" si="28"/>
        <v>3.1598986974638463E-2</v>
      </c>
      <c r="I262" s="14">
        <f t="shared" si="28"/>
        <v>0.30896730301182018</v>
      </c>
      <c r="J262" s="14">
        <v>0.11132382518540894</v>
      </c>
    </row>
    <row r="263" spans="1:20" x14ac:dyDescent="0.25">
      <c r="C263" s="1">
        <f>J256</f>
        <v>0.6277610409918406</v>
      </c>
      <c r="D263" s="14" t="s">
        <v>247</v>
      </c>
      <c r="E263" s="14">
        <f t="shared" si="27"/>
        <v>9.1057400906750408E-2</v>
      </c>
      <c r="F263" s="14">
        <f t="shared" si="28"/>
        <v>6.8923000830156775E-2</v>
      </c>
      <c r="G263" s="14">
        <f t="shared" si="28"/>
        <v>7.3629960452011908E-2</v>
      </c>
      <c r="H263" s="14">
        <f t="shared" si="28"/>
        <v>5.788241874463991E-2</v>
      </c>
      <c r="I263" s="14">
        <f t="shared" si="28"/>
        <v>0.11132382518540894</v>
      </c>
      <c r="J263" s="14">
        <f t="shared" si="28"/>
        <v>0.45064447742768654</v>
      </c>
    </row>
    <row r="265" spans="1:20" x14ac:dyDescent="0.25">
      <c r="C265" s="15" t="s">
        <v>256</v>
      </c>
      <c r="D265">
        <f>SUM(E256:J256)</f>
        <v>0.99999999998650746</v>
      </c>
    </row>
    <row r="266" spans="1:20" x14ac:dyDescent="0.25">
      <c r="C266" s="15" t="s">
        <v>259</v>
      </c>
      <c r="D266">
        <f>MMULT(MMULT(E256:J256,E258:J263),C258:C263)</f>
        <v>0.29160020606722103</v>
      </c>
    </row>
    <row r="267" spans="1:20" x14ac:dyDescent="0.25">
      <c r="C267" s="15" t="s">
        <v>258</v>
      </c>
      <c r="D267" s="8">
        <f>SQRT(D266)</f>
        <v>0.5400001908029487</v>
      </c>
    </row>
    <row r="268" spans="1:20" x14ac:dyDescent="0.25">
      <c r="C268" s="15" t="s">
        <v>257</v>
      </c>
      <c r="D268" s="8">
        <f>SUMPRODUCT(E256:J256,H246:M246)</f>
        <v>0.86402155879470366</v>
      </c>
    </row>
    <row r="269" spans="1:20" ht="28" x14ac:dyDescent="0.25">
      <c r="B269" s="15" t="s">
        <v>262</v>
      </c>
      <c r="C269" s="15" t="s">
        <v>261</v>
      </c>
      <c r="D269" s="16">
        <f>(D268-2%)/D267</f>
        <v>1.563002334387499</v>
      </c>
    </row>
    <row r="271" spans="1:20" ht="28" x14ac:dyDescent="0.25">
      <c r="A271" s="25" t="s">
        <v>279</v>
      </c>
      <c r="B271" s="17" t="s">
        <v>265</v>
      </c>
      <c r="C271" s="17" t="s">
        <v>258</v>
      </c>
      <c r="D271" s="17" t="s">
        <v>257</v>
      </c>
      <c r="E271" s="17" t="s">
        <v>261</v>
      </c>
      <c r="F271" s="13" t="s">
        <v>242</v>
      </c>
      <c r="G271" s="13" t="s">
        <v>243</v>
      </c>
      <c r="H271" s="13" t="s">
        <v>244</v>
      </c>
      <c r="I271" s="13" t="s">
        <v>245</v>
      </c>
      <c r="J271" s="13" t="s">
        <v>246</v>
      </c>
      <c r="K271" s="13" t="s">
        <v>247</v>
      </c>
    </row>
    <row r="272" spans="1:20" ht="36" customHeight="1" x14ac:dyDescent="0.25">
      <c r="A272" s="18" t="s">
        <v>264</v>
      </c>
      <c r="B272" s="1">
        <v>1</v>
      </c>
      <c r="C272" s="6">
        <v>0.27964471757927756</v>
      </c>
      <c r="D272" s="6">
        <v>0.27371286703116288</v>
      </c>
      <c r="E272" s="24">
        <v>0.90726858432159307</v>
      </c>
      <c r="F272" s="6">
        <v>0.16853375022486491</v>
      </c>
      <c r="G272" s="6">
        <v>0.21726088089693846</v>
      </c>
      <c r="H272" s="6">
        <v>0.15820024003747518</v>
      </c>
      <c r="I272" s="6">
        <v>0.29188778104533686</v>
      </c>
      <c r="J272" s="6">
        <v>0.16097290796268357</v>
      </c>
      <c r="K272" s="6">
        <v>3.1444398327010905E-3</v>
      </c>
      <c r="L272" s="22" t="s">
        <v>267</v>
      </c>
      <c r="M272" s="23"/>
      <c r="N272" s="23"/>
      <c r="O272" s="23"/>
      <c r="P272" s="23"/>
      <c r="Q272" s="23"/>
      <c r="R272" s="23"/>
      <c r="S272" s="23"/>
      <c r="T272" s="23"/>
    </row>
    <row r="273" spans="1:20" ht="14" customHeight="1" x14ac:dyDescent="0.25">
      <c r="B273" s="1">
        <v>2</v>
      </c>
      <c r="C273" s="6">
        <v>0.30000019130673083</v>
      </c>
      <c r="D273" s="6">
        <v>0.41214813282745932</v>
      </c>
      <c r="E273" s="24">
        <v>1.3071596091967592</v>
      </c>
      <c r="F273" s="6">
        <v>0.2164405431288631</v>
      </c>
      <c r="G273" s="6">
        <v>0.21698253354730437</v>
      </c>
      <c r="H273" s="6">
        <v>1.7014865679545297E-4</v>
      </c>
      <c r="I273" s="6">
        <v>0.31566896425345603</v>
      </c>
      <c r="J273" s="6">
        <v>0.10008784910252978</v>
      </c>
      <c r="K273" s="6">
        <v>0.15064996131342803</v>
      </c>
      <c r="L273" s="20" t="s">
        <v>269</v>
      </c>
      <c r="M273" s="21"/>
      <c r="N273" s="21"/>
      <c r="O273" s="21"/>
      <c r="P273" s="21"/>
      <c r="Q273" s="19"/>
      <c r="R273" s="19"/>
      <c r="S273" s="19"/>
      <c r="T273" s="19"/>
    </row>
    <row r="274" spans="1:20" ht="14" customHeight="1" x14ac:dyDescent="0.25">
      <c r="B274" s="1">
        <v>3</v>
      </c>
      <c r="C274" s="6">
        <v>0.32000023894701507</v>
      </c>
      <c r="D274" s="6">
        <v>0.46711132655180365</v>
      </c>
      <c r="E274" s="24">
        <v>1.3972218521556645</v>
      </c>
      <c r="F274" s="6">
        <v>0.2106777952680805</v>
      </c>
      <c r="G274" s="6">
        <v>0.16560669103046108</v>
      </c>
      <c r="H274" s="6">
        <v>1.6965791636930588E-4</v>
      </c>
      <c r="I274" s="6">
        <v>0.30417797938593377</v>
      </c>
      <c r="J274" s="6">
        <v>8.0512316663952227E-2</v>
      </c>
      <c r="K274" s="6">
        <v>0.23885555973504491</v>
      </c>
      <c r="L274" s="20" t="s">
        <v>270</v>
      </c>
      <c r="M274" s="21"/>
      <c r="N274" s="21"/>
      <c r="O274" s="21"/>
      <c r="P274" s="21"/>
      <c r="Q274" s="19"/>
      <c r="R274" s="19"/>
      <c r="S274" s="19"/>
      <c r="T274" s="19"/>
    </row>
    <row r="275" spans="1:20" ht="14" customHeight="1" x14ac:dyDescent="0.25">
      <c r="B275" s="1">
        <v>4</v>
      </c>
      <c r="C275" s="6">
        <v>0.34000031339011749</v>
      </c>
      <c r="D275" s="6">
        <v>0.50807060944710813</v>
      </c>
      <c r="E275" s="24">
        <v>1.435500469339551</v>
      </c>
      <c r="F275" s="6">
        <v>0.20825989849141915</v>
      </c>
      <c r="G275" s="6">
        <v>0.13266918330172331</v>
      </c>
      <c r="H275" s="6">
        <v>1.6872900059598363E-4</v>
      </c>
      <c r="I275" s="6">
        <v>0.29868805803477155</v>
      </c>
      <c r="J275" s="6">
        <v>5.6127593669774184E-2</v>
      </c>
      <c r="K275" s="6">
        <v>0.30408653749904874</v>
      </c>
      <c r="L275" s="20" t="s">
        <v>271</v>
      </c>
      <c r="M275" s="21"/>
      <c r="N275" s="21"/>
      <c r="O275" s="21"/>
      <c r="P275" s="21"/>
      <c r="Q275" s="19"/>
      <c r="R275" s="19"/>
      <c r="S275" s="19"/>
      <c r="T275" s="19"/>
    </row>
    <row r="276" spans="1:20" ht="14" customHeight="1" x14ac:dyDescent="0.25">
      <c r="B276" s="1">
        <v>5</v>
      </c>
      <c r="C276" s="6">
        <v>0.36000031789631098</v>
      </c>
      <c r="D276" s="6">
        <v>0.54323505290208518</v>
      </c>
      <c r="E276" s="24">
        <v>1.4534294190617627</v>
      </c>
      <c r="F276" s="6">
        <v>0.2062773878127252</v>
      </c>
      <c r="G276" s="6">
        <v>0.1043003492216531</v>
      </c>
      <c r="H276" s="6">
        <v>1.6672360236013044E-4</v>
      </c>
      <c r="I276" s="6">
        <v>0.29413355254262247</v>
      </c>
      <c r="J276" s="6">
        <v>3.5064105240856375E-2</v>
      </c>
      <c r="K276" s="6">
        <v>0.36005788158149071</v>
      </c>
      <c r="L276" s="20" t="s">
        <v>272</v>
      </c>
      <c r="M276" s="21"/>
      <c r="N276" s="21"/>
      <c r="O276" s="21"/>
      <c r="P276" s="21"/>
      <c r="Q276" s="19"/>
      <c r="R276" s="19"/>
      <c r="S276" s="19"/>
      <c r="T276" s="19"/>
    </row>
    <row r="277" spans="1:20" ht="14" customHeight="1" x14ac:dyDescent="0.25">
      <c r="B277" s="1">
        <v>6</v>
      </c>
      <c r="C277" s="6">
        <v>0.38000034105796976</v>
      </c>
      <c r="D277" s="6">
        <v>0.57507082949328681</v>
      </c>
      <c r="E277" s="24">
        <v>1.4607113981737445</v>
      </c>
      <c r="F277" s="6">
        <v>0.20477432407013402</v>
      </c>
      <c r="G277" s="6">
        <v>7.85921020221306E-2</v>
      </c>
      <c r="H277" s="6">
        <v>1.6173890548551592E-4</v>
      </c>
      <c r="I277" s="6">
        <v>0.28945772144173187</v>
      </c>
      <c r="J277" s="6">
        <v>1.6292254906431335E-2</v>
      </c>
      <c r="K277" s="6">
        <v>0.41072185864260502</v>
      </c>
      <c r="L277" s="20" t="s">
        <v>273</v>
      </c>
      <c r="M277" s="21"/>
      <c r="N277" s="21"/>
      <c r="O277" s="21"/>
      <c r="P277" s="21"/>
      <c r="Q277" s="19"/>
      <c r="R277" s="19"/>
      <c r="S277" s="19"/>
      <c r="T277" s="19"/>
    </row>
    <row r="278" spans="1:20" ht="29" customHeight="1" x14ac:dyDescent="0.25">
      <c r="A278" s="18" t="s">
        <v>266</v>
      </c>
      <c r="B278" s="1">
        <v>7</v>
      </c>
      <c r="C278" s="6">
        <v>0.39441524239089482</v>
      </c>
      <c r="D278" s="6">
        <v>0.59665427295253359</v>
      </c>
      <c r="E278" s="24">
        <v>1.4620486506985102</v>
      </c>
      <c r="F278" s="6">
        <v>0.20321558235009615</v>
      </c>
      <c r="G278" s="6">
        <v>6.1241236394382906E-2</v>
      </c>
      <c r="H278" s="6">
        <v>0</v>
      </c>
      <c r="I278" s="6">
        <v>0.28708502282323189</v>
      </c>
      <c r="J278" s="6">
        <v>3.4164989528997799E-3</v>
      </c>
      <c r="K278" s="6">
        <v>0.44504166149107516</v>
      </c>
      <c r="L278" s="22" t="s">
        <v>268</v>
      </c>
      <c r="M278" s="23"/>
      <c r="N278" s="23"/>
      <c r="O278" s="23"/>
      <c r="P278" s="23"/>
      <c r="Q278" s="23"/>
      <c r="R278" s="23"/>
      <c r="S278" s="23"/>
      <c r="T278" s="23"/>
    </row>
    <row r="279" spans="1:20" ht="14" customHeight="1" x14ac:dyDescent="0.25">
      <c r="B279" s="1">
        <v>8</v>
      </c>
      <c r="C279" s="6">
        <v>0.42000000081455591</v>
      </c>
      <c r="D279" s="6">
        <v>0.63263737196797432</v>
      </c>
      <c r="E279" s="24">
        <v>1.4586604066186044</v>
      </c>
      <c r="F279" s="6">
        <v>0.19466953658646269</v>
      </c>
      <c r="G279" s="6">
        <v>2.3160663518306316E-2</v>
      </c>
      <c r="H279" s="6">
        <v>1.3353403822826112E-4</v>
      </c>
      <c r="I279" s="6">
        <v>0.27831700266559267</v>
      </c>
      <c r="J279" s="6">
        <v>0</v>
      </c>
      <c r="K279" s="6">
        <v>0.50371926319157334</v>
      </c>
      <c r="L279" s="20" t="s">
        <v>274</v>
      </c>
      <c r="M279" s="21"/>
      <c r="N279" s="21"/>
      <c r="O279" s="21"/>
      <c r="P279" s="21"/>
      <c r="Q279" s="19"/>
      <c r="R279" s="19"/>
      <c r="S279" s="19"/>
      <c r="T279" s="19"/>
    </row>
    <row r="280" spans="1:20" ht="14" customHeight="1" x14ac:dyDescent="0.25">
      <c r="B280" s="1">
        <v>9</v>
      </c>
      <c r="C280" s="6">
        <v>0.44000038600753921</v>
      </c>
      <c r="D280" s="6">
        <v>0.65919090328763197</v>
      </c>
      <c r="E280" s="24">
        <v>1.4527053239373289</v>
      </c>
      <c r="F280" s="6">
        <v>0.18967273727786288</v>
      </c>
      <c r="G280" s="6">
        <v>0</v>
      </c>
      <c r="H280" s="6">
        <v>0</v>
      </c>
      <c r="I280" s="6">
        <v>0.26284142112908171</v>
      </c>
      <c r="J280" s="6">
        <v>0</v>
      </c>
      <c r="K280" s="6">
        <v>0.54748584158935953</v>
      </c>
      <c r="L280" s="20" t="s">
        <v>275</v>
      </c>
      <c r="M280" s="21"/>
      <c r="N280" s="21"/>
      <c r="O280" s="21"/>
      <c r="P280" s="21"/>
      <c r="Q280" s="19"/>
      <c r="R280" s="19"/>
      <c r="S280" s="19"/>
      <c r="T280" s="19"/>
    </row>
    <row r="281" spans="1:20" ht="14" customHeight="1" x14ac:dyDescent="0.25">
      <c r="B281" s="1">
        <v>10</v>
      </c>
      <c r="C281" s="6">
        <v>0.4600004247566028</v>
      </c>
      <c r="D281" s="6">
        <v>0.68437126241787016</v>
      </c>
      <c r="E281" s="24">
        <v>1.4442840194536881</v>
      </c>
      <c r="F281" s="6">
        <v>0.17390253951196313</v>
      </c>
      <c r="G281" s="6">
        <v>0</v>
      </c>
      <c r="H281" s="6">
        <v>0</v>
      </c>
      <c r="I281" s="6">
        <v>0.23364346244032932</v>
      </c>
      <c r="J281" s="6">
        <v>0</v>
      </c>
      <c r="K281" s="6">
        <v>0.59245399799647946</v>
      </c>
      <c r="L281" s="20" t="s">
        <v>276</v>
      </c>
      <c r="M281" s="21"/>
      <c r="N281" s="21"/>
      <c r="O281" s="21"/>
      <c r="P281" s="21"/>
      <c r="Q281" s="19"/>
      <c r="R281" s="19"/>
      <c r="S281" s="19"/>
      <c r="T281" s="19"/>
    </row>
    <row r="282" spans="1:20" ht="14" customHeight="1" x14ac:dyDescent="0.25">
      <c r="B282" s="1">
        <v>11</v>
      </c>
      <c r="C282" s="6">
        <v>0.48000025837159932</v>
      </c>
      <c r="D282" s="6">
        <v>0.70842888750729327</v>
      </c>
      <c r="E282" s="24">
        <v>1.4342260769666832</v>
      </c>
      <c r="F282" s="6">
        <v>0.15895072580898631</v>
      </c>
      <c r="G282" s="6">
        <v>0</v>
      </c>
      <c r="H282" s="6">
        <v>0</v>
      </c>
      <c r="I282" s="6">
        <v>0.20564429058065786</v>
      </c>
      <c r="J282" s="6">
        <v>0</v>
      </c>
      <c r="K282" s="6">
        <v>0.63540498363076459</v>
      </c>
      <c r="L282" s="20" t="s">
        <v>277</v>
      </c>
      <c r="M282" s="21"/>
      <c r="N282" s="21"/>
      <c r="O282" s="21"/>
      <c r="P282" s="21"/>
      <c r="Q282" s="19"/>
      <c r="R282" s="19"/>
      <c r="S282" s="19"/>
      <c r="T282" s="19"/>
    </row>
    <row r="283" spans="1:20" ht="14" customHeight="1" x14ac:dyDescent="0.25">
      <c r="B283" s="1">
        <v>12</v>
      </c>
      <c r="C283" s="6">
        <v>0.50000047788222246</v>
      </c>
      <c r="D283" s="6">
        <v>0.73161457586716583</v>
      </c>
      <c r="E283" s="24">
        <v>1.4232277914638116</v>
      </c>
      <c r="F283" s="6">
        <v>0.14466055550864904</v>
      </c>
      <c r="G283" s="6">
        <v>0</v>
      </c>
      <c r="H283" s="6">
        <v>0</v>
      </c>
      <c r="I283" s="6">
        <v>0.17855279626689124</v>
      </c>
      <c r="J283" s="6">
        <v>0</v>
      </c>
      <c r="K283" s="6">
        <v>0.67678664822281454</v>
      </c>
      <c r="L283" s="20" t="s">
        <v>278</v>
      </c>
      <c r="M283" s="21"/>
      <c r="N283" s="21"/>
      <c r="O283" s="21"/>
      <c r="P283" s="21"/>
      <c r="Q283" s="19"/>
      <c r="R283" s="19"/>
      <c r="S283" s="19"/>
      <c r="T283" s="19"/>
    </row>
    <row r="286" spans="1:20" x14ac:dyDescent="0.25">
      <c r="I286" s="27" t="s">
        <v>280</v>
      </c>
      <c r="J286" s="28"/>
      <c r="K286" s="28"/>
      <c r="L286" s="29"/>
    </row>
    <row r="287" spans="1:20" ht="28" x14ac:dyDescent="0.25">
      <c r="I287" s="1" t="s">
        <v>263</v>
      </c>
      <c r="J287" s="1" t="s">
        <v>281</v>
      </c>
      <c r="K287" s="17" t="s">
        <v>282</v>
      </c>
      <c r="L287" s="17" t="s">
        <v>283</v>
      </c>
    </row>
    <row r="288" spans="1:20" x14ac:dyDescent="0.25">
      <c r="I288" s="1">
        <v>1</v>
      </c>
      <c r="J288" s="26">
        <v>0</v>
      </c>
      <c r="K288" s="6">
        <f>J288*$C$278</f>
        <v>0</v>
      </c>
      <c r="L288" s="6">
        <f>J288*$D$278+(1-J288)*2%</f>
        <v>0.02</v>
      </c>
    </row>
    <row r="289" spans="1:12" x14ac:dyDescent="0.25">
      <c r="I289" s="1">
        <v>2</v>
      </c>
      <c r="J289" s="26">
        <v>0.1</v>
      </c>
      <c r="K289" s="6">
        <f t="shared" ref="K289:K301" si="29">J289*$C$278</f>
        <v>3.9441524239089483E-2</v>
      </c>
      <c r="L289" s="6">
        <f t="shared" ref="L289:L301" si="30">J289*$D$278+(1-J289)*2%</f>
        <v>7.7665427295253359E-2</v>
      </c>
    </row>
    <row r="290" spans="1:12" x14ac:dyDescent="0.25">
      <c r="I290" s="1">
        <v>3</v>
      </c>
      <c r="J290" s="26">
        <v>0.2</v>
      </c>
      <c r="K290" s="6">
        <f t="shared" si="29"/>
        <v>7.8883048478178966E-2</v>
      </c>
      <c r="L290" s="6">
        <f t="shared" si="30"/>
        <v>0.13533085459050673</v>
      </c>
    </row>
    <row r="291" spans="1:12" x14ac:dyDescent="0.25">
      <c r="I291" s="1">
        <v>4</v>
      </c>
      <c r="J291" s="26">
        <v>0.3</v>
      </c>
      <c r="K291" s="6">
        <f t="shared" si="29"/>
        <v>0.11832457271726844</v>
      </c>
      <c r="L291" s="6">
        <f t="shared" si="30"/>
        <v>0.19299628188576007</v>
      </c>
    </row>
    <row r="292" spans="1:12" x14ac:dyDescent="0.25">
      <c r="I292" s="1">
        <v>5</v>
      </c>
      <c r="J292" s="26">
        <v>0.4</v>
      </c>
      <c r="K292" s="6">
        <f t="shared" si="29"/>
        <v>0.15776609695635793</v>
      </c>
      <c r="L292" s="6">
        <f t="shared" si="30"/>
        <v>0.25066170918101344</v>
      </c>
    </row>
    <row r="293" spans="1:12" x14ac:dyDescent="0.25">
      <c r="I293" s="1">
        <v>6</v>
      </c>
      <c r="J293" s="26">
        <v>0.5</v>
      </c>
      <c r="K293" s="6">
        <f t="shared" si="29"/>
        <v>0.19720762119544741</v>
      </c>
      <c r="L293" s="6">
        <f t="shared" si="30"/>
        <v>0.30832713647626681</v>
      </c>
    </row>
    <row r="294" spans="1:12" x14ac:dyDescent="0.25">
      <c r="I294" s="1">
        <v>7</v>
      </c>
      <c r="J294" s="26">
        <v>0.6</v>
      </c>
      <c r="K294" s="6">
        <f t="shared" si="29"/>
        <v>0.23664914543453688</v>
      </c>
      <c r="L294" s="6">
        <f t="shared" si="30"/>
        <v>0.36599256377152017</v>
      </c>
    </row>
    <row r="295" spans="1:12" x14ac:dyDescent="0.25">
      <c r="I295" s="1">
        <v>8</v>
      </c>
      <c r="J295" s="26">
        <v>0.7</v>
      </c>
      <c r="K295" s="6">
        <f t="shared" si="29"/>
        <v>0.27609066967362633</v>
      </c>
      <c r="L295" s="6">
        <f t="shared" si="30"/>
        <v>0.42365799106677349</v>
      </c>
    </row>
    <row r="296" spans="1:12" x14ac:dyDescent="0.25">
      <c r="I296" s="1">
        <v>9</v>
      </c>
      <c r="J296" s="26">
        <v>0.8</v>
      </c>
      <c r="K296" s="6">
        <f t="shared" si="29"/>
        <v>0.31553219391271586</v>
      </c>
      <c r="L296" s="6">
        <f t="shared" si="30"/>
        <v>0.48132341836202691</v>
      </c>
    </row>
    <row r="297" spans="1:12" x14ac:dyDescent="0.25">
      <c r="I297" s="1">
        <v>10</v>
      </c>
      <c r="J297" s="26">
        <v>0.9</v>
      </c>
      <c r="K297" s="6">
        <f t="shared" si="29"/>
        <v>0.35497371815180534</v>
      </c>
      <c r="L297" s="6">
        <f t="shared" si="30"/>
        <v>0.53898884565728022</v>
      </c>
    </row>
    <row r="298" spans="1:12" x14ac:dyDescent="0.25">
      <c r="I298" s="1">
        <v>11</v>
      </c>
      <c r="J298" s="26">
        <v>1</v>
      </c>
      <c r="K298" s="6">
        <f t="shared" si="29"/>
        <v>0.39441524239089482</v>
      </c>
      <c r="L298" s="6">
        <f t="shared" si="30"/>
        <v>0.59665427295253359</v>
      </c>
    </row>
    <row r="299" spans="1:12" x14ac:dyDescent="0.25">
      <c r="I299" s="1">
        <v>12</v>
      </c>
      <c r="J299" s="26">
        <v>1.1000000000000001</v>
      </c>
      <c r="K299" s="6">
        <f t="shared" si="29"/>
        <v>0.43385676662998435</v>
      </c>
      <c r="L299" s="6">
        <f t="shared" si="30"/>
        <v>0.65431970024778696</v>
      </c>
    </row>
    <row r="300" spans="1:12" x14ac:dyDescent="0.25">
      <c r="I300" s="1">
        <v>13</v>
      </c>
      <c r="J300" s="26">
        <v>1.2</v>
      </c>
      <c r="K300" s="6">
        <f t="shared" si="29"/>
        <v>0.47329829086907377</v>
      </c>
      <c r="L300" s="6">
        <f t="shared" si="30"/>
        <v>0.71198512754304033</v>
      </c>
    </row>
    <row r="301" spans="1:12" x14ac:dyDescent="0.25">
      <c r="I301" s="1">
        <v>14</v>
      </c>
      <c r="J301" s="26">
        <v>1.3</v>
      </c>
      <c r="K301" s="6">
        <f t="shared" si="29"/>
        <v>0.51273981510816324</v>
      </c>
      <c r="L301" s="6">
        <f t="shared" si="30"/>
        <v>0.7696505548382937</v>
      </c>
    </row>
    <row r="304" spans="1:12" ht="28" x14ac:dyDescent="0.25">
      <c r="A304" s="25" t="s">
        <v>284</v>
      </c>
      <c r="B304" s="17" t="s">
        <v>265</v>
      </c>
      <c r="C304" s="17" t="s">
        <v>258</v>
      </c>
      <c r="D304" s="17" t="s">
        <v>257</v>
      </c>
      <c r="E304" s="17" t="s">
        <v>261</v>
      </c>
      <c r="F304" s="13" t="s">
        <v>242</v>
      </c>
      <c r="G304" s="13" t="s">
        <v>243</v>
      </c>
      <c r="H304" s="13" t="s">
        <v>244</v>
      </c>
      <c r="I304" s="13" t="s">
        <v>245</v>
      </c>
      <c r="J304" s="13" t="s">
        <v>246</v>
      </c>
      <c r="K304" s="13" t="s">
        <v>247</v>
      </c>
    </row>
    <row r="305" spans="1:20" x14ac:dyDescent="0.25">
      <c r="A305" s="18" t="s">
        <v>264</v>
      </c>
      <c r="B305" s="1">
        <v>1</v>
      </c>
      <c r="C305" s="6">
        <v>0.27964472171461652</v>
      </c>
      <c r="D305" s="6">
        <v>0.27371299415728678</v>
      </c>
      <c r="E305" s="24">
        <v>0.90726902550374744</v>
      </c>
      <c r="F305" s="6">
        <v>0.16853375022486491</v>
      </c>
      <c r="G305" s="6">
        <v>0.21726088089693846</v>
      </c>
      <c r="H305" s="6">
        <v>0.15820024003747518</v>
      </c>
      <c r="I305" s="6">
        <v>0.29188778104533686</v>
      </c>
      <c r="J305" s="6">
        <v>0.16097290796268357</v>
      </c>
      <c r="K305" s="6">
        <v>3.1444398327010905E-3</v>
      </c>
      <c r="L305" s="22" t="s">
        <v>285</v>
      </c>
      <c r="M305" s="23"/>
      <c r="N305" s="23"/>
      <c r="O305" s="23"/>
      <c r="P305" s="23"/>
      <c r="Q305" s="23"/>
      <c r="R305" s="23"/>
      <c r="S305" s="23"/>
      <c r="T305" s="23"/>
    </row>
    <row r="306" spans="1:20" x14ac:dyDescent="0.25">
      <c r="B306" s="1">
        <v>2</v>
      </c>
      <c r="C306" s="6">
        <v>0.300000362165524</v>
      </c>
      <c r="D306" s="6">
        <v>0.4125183292984097</v>
      </c>
      <c r="E306" s="24">
        <v>1.3083928514787568</v>
      </c>
      <c r="F306" s="6">
        <v>0.21503684771796625</v>
      </c>
      <c r="G306" s="6">
        <v>0.21245245728885565</v>
      </c>
      <c r="H306" s="6">
        <v>-3.8035221375832587E-3</v>
      </c>
      <c r="I306" s="6">
        <v>0.31229378589989021</v>
      </c>
      <c r="J306" s="6">
        <v>0.1138719363781362</v>
      </c>
      <c r="K306" s="6">
        <v>0.15014849486769991</v>
      </c>
      <c r="L306" s="30" t="s">
        <v>287</v>
      </c>
      <c r="M306" s="31"/>
      <c r="N306" s="31"/>
      <c r="O306" s="31"/>
      <c r="P306" s="31"/>
      <c r="Q306" s="31"/>
      <c r="R306" s="31"/>
      <c r="S306" s="31"/>
      <c r="T306" s="31"/>
    </row>
    <row r="307" spans="1:20" ht="14" customHeight="1" x14ac:dyDescent="0.25">
      <c r="B307" s="1">
        <v>3</v>
      </c>
      <c r="C307" s="6">
        <v>0.32000027664020603</v>
      </c>
      <c r="D307" s="6">
        <v>0.47249709676547846</v>
      </c>
      <c r="E307" s="24">
        <v>1.4140522049430786</v>
      </c>
      <c r="F307" s="6">
        <v>0.23541298266042363</v>
      </c>
      <c r="G307" s="6">
        <v>0.21021600235103005</v>
      </c>
      <c r="H307" s="6">
        <v>-7.3924075820381144E-2</v>
      </c>
      <c r="I307" s="6">
        <v>0.32110334793228573</v>
      </c>
      <c r="J307" s="6">
        <v>9.3618806263874157E-2</v>
      </c>
      <c r="K307" s="6">
        <v>0.21357293661192936</v>
      </c>
      <c r="L307" s="30" t="s">
        <v>287</v>
      </c>
      <c r="M307" s="31"/>
      <c r="N307" s="31"/>
      <c r="O307" s="31"/>
      <c r="P307" s="31"/>
      <c r="Q307" s="31"/>
      <c r="R307" s="31"/>
      <c r="S307" s="31"/>
      <c r="T307" s="31"/>
    </row>
    <row r="308" spans="1:20" ht="14" customHeight="1" x14ac:dyDescent="0.25">
      <c r="B308" s="1">
        <v>4</v>
      </c>
      <c r="C308" s="6">
        <v>0.34000016744048867</v>
      </c>
      <c r="D308" s="6">
        <v>0.52083567020435251</v>
      </c>
      <c r="E308" s="24">
        <v>1.4730453634026972</v>
      </c>
      <c r="F308" s="6">
        <v>0.2515110645651133</v>
      </c>
      <c r="G308" s="6">
        <v>0.20839188137054271</v>
      </c>
      <c r="H308" s="6">
        <v>-0.13025388120550449</v>
      </c>
      <c r="I308" s="6">
        <v>0.32834176429695233</v>
      </c>
      <c r="J308" s="6">
        <v>7.720419947334195E-2</v>
      </c>
      <c r="K308" s="6">
        <v>0.26480497151840288</v>
      </c>
      <c r="L308" s="30" t="s">
        <v>287</v>
      </c>
      <c r="M308" s="31"/>
      <c r="N308" s="31"/>
      <c r="O308" s="31"/>
      <c r="P308" s="31"/>
      <c r="Q308" s="31"/>
      <c r="R308" s="31"/>
      <c r="S308" s="31"/>
      <c r="T308" s="31"/>
    </row>
    <row r="309" spans="1:20" ht="14" customHeight="1" x14ac:dyDescent="0.25">
      <c r="B309" s="1">
        <v>5</v>
      </c>
      <c r="C309" s="6">
        <v>0.3600003181097296</v>
      </c>
      <c r="D309" s="6">
        <v>0.56342095654573277</v>
      </c>
      <c r="E309" s="24">
        <v>1.5095013232185417</v>
      </c>
      <c r="F309" s="6">
        <v>0.26567453890654857</v>
      </c>
      <c r="G309" s="6">
        <v>0.20659794577777504</v>
      </c>
      <c r="H309" s="6">
        <v>-0.17994954737113542</v>
      </c>
      <c r="I309" s="6">
        <v>0.33491873381597492</v>
      </c>
      <c r="J309" s="6">
        <v>6.2861518903121236E-2</v>
      </c>
      <c r="K309" s="6">
        <v>0.30989680998895913</v>
      </c>
      <c r="L309" s="30" t="s">
        <v>287</v>
      </c>
      <c r="M309" s="31"/>
      <c r="N309" s="31"/>
      <c r="O309" s="31"/>
      <c r="P309" s="31"/>
      <c r="Q309" s="31"/>
      <c r="R309" s="31"/>
      <c r="S309" s="31"/>
      <c r="T309" s="31"/>
    </row>
    <row r="310" spans="1:20" ht="14" customHeight="1" x14ac:dyDescent="0.25">
      <c r="B310" s="1">
        <v>6</v>
      </c>
      <c r="C310" s="6">
        <v>0.3800003543827688</v>
      </c>
      <c r="D310" s="6">
        <v>0.60249569791702262</v>
      </c>
      <c r="E310" s="24">
        <v>1.5328819860264742</v>
      </c>
      <c r="F310" s="6">
        <v>0.27901675466266695</v>
      </c>
      <c r="G310" s="6">
        <v>0.20540367486495364</v>
      </c>
      <c r="H310" s="6">
        <v>-0.22559905997693527</v>
      </c>
      <c r="I310" s="6">
        <v>0.34021399300754562</v>
      </c>
      <c r="J310" s="6">
        <v>4.970864388243413E-2</v>
      </c>
      <c r="K310" s="6">
        <v>0.35125599356880916</v>
      </c>
      <c r="L310" s="30" t="s">
        <v>287</v>
      </c>
      <c r="M310" s="31"/>
      <c r="N310" s="31"/>
      <c r="O310" s="31"/>
      <c r="P310" s="31"/>
      <c r="Q310" s="31"/>
      <c r="R310" s="31"/>
      <c r="S310" s="31"/>
      <c r="T310" s="31"/>
    </row>
    <row r="311" spans="1:20" ht="14" customHeight="1" x14ac:dyDescent="0.25">
      <c r="B311" s="1">
        <v>7</v>
      </c>
      <c r="C311" s="8">
        <v>0.40000036238355197</v>
      </c>
      <c r="D311" s="8">
        <v>0.6391876736708455</v>
      </c>
      <c r="E311" s="32">
        <v>1.5479677817819559</v>
      </c>
      <c r="F311" s="6">
        <v>0.29137375184773778</v>
      </c>
      <c r="G311" s="6">
        <v>0.20411500498367363</v>
      </c>
      <c r="H311" s="6">
        <v>-0.26845513075359528</v>
      </c>
      <c r="I311" s="6">
        <v>0.34578768908963009</v>
      </c>
      <c r="J311" s="6">
        <v>3.710174343436027E-2</v>
      </c>
      <c r="K311" s="6">
        <v>0.39007694140930754</v>
      </c>
      <c r="L311" s="30" t="s">
        <v>287</v>
      </c>
      <c r="M311" s="31"/>
      <c r="N311" s="31"/>
      <c r="O311" s="31"/>
      <c r="P311" s="31"/>
      <c r="Q311" s="31"/>
      <c r="R311" s="31"/>
      <c r="S311" s="31"/>
      <c r="T311" s="31"/>
    </row>
    <row r="312" spans="1:20" ht="14" customHeight="1" x14ac:dyDescent="0.25">
      <c r="B312" s="1">
        <v>8</v>
      </c>
      <c r="C312" s="6">
        <v>0.42000039999978994</v>
      </c>
      <c r="D312" s="6">
        <v>0.67415245985145089</v>
      </c>
      <c r="E312" s="24">
        <v>1.5575043734524492</v>
      </c>
      <c r="F312" s="6">
        <v>0.30311170871814991</v>
      </c>
      <c r="G312" s="6">
        <v>0.20293315898383801</v>
      </c>
      <c r="H312" s="6">
        <v>-0.30919662676955589</v>
      </c>
      <c r="I312" s="6">
        <v>0.3509160632666472</v>
      </c>
      <c r="J312" s="6">
        <v>2.5105701575741258E-2</v>
      </c>
      <c r="K312" s="6">
        <v>0.42712999422417519</v>
      </c>
      <c r="L312" s="30" t="s">
        <v>287</v>
      </c>
      <c r="M312" s="31"/>
      <c r="N312" s="31"/>
      <c r="O312" s="31"/>
      <c r="P312" s="31"/>
      <c r="Q312" s="31"/>
      <c r="R312" s="31"/>
      <c r="S312" s="31"/>
      <c r="T312" s="31"/>
    </row>
    <row r="313" spans="1:20" ht="14" customHeight="1" x14ac:dyDescent="0.25">
      <c r="B313" s="1">
        <v>9</v>
      </c>
      <c r="C313" s="6">
        <v>0.440000414633262</v>
      </c>
      <c r="D313" s="6">
        <v>0.70780757329615129</v>
      </c>
      <c r="E313" s="24">
        <v>1.5631975571419297</v>
      </c>
      <c r="F313" s="6">
        <v>0.31447803110014849</v>
      </c>
      <c r="G313" s="6">
        <v>0.20172710463933063</v>
      </c>
      <c r="H313" s="6">
        <v>-0.34851683752106039</v>
      </c>
      <c r="I313" s="6">
        <v>0.35593663558100713</v>
      </c>
      <c r="J313" s="6">
        <v>1.36402200449969E-2</v>
      </c>
      <c r="K313" s="6">
        <v>0.46273484616183619</v>
      </c>
      <c r="L313" s="30" t="s">
        <v>287</v>
      </c>
      <c r="M313" s="31"/>
      <c r="N313" s="31"/>
      <c r="O313" s="31"/>
      <c r="P313" s="31"/>
      <c r="Q313" s="31"/>
      <c r="R313" s="31"/>
      <c r="S313" s="31"/>
      <c r="T313" s="31"/>
    </row>
    <row r="314" spans="1:20" ht="14" customHeight="1" x14ac:dyDescent="0.25">
      <c r="B314" s="1">
        <v>10</v>
      </c>
      <c r="C314" s="6">
        <v>0.46000022386422995</v>
      </c>
      <c r="D314" s="6">
        <v>0.74036990761931487</v>
      </c>
      <c r="E314" s="24">
        <v>1.5660207761810427</v>
      </c>
      <c r="F314" s="6">
        <v>0.32440974791304228</v>
      </c>
      <c r="G314" s="6">
        <v>0.19870731935291722</v>
      </c>
      <c r="H314" s="6">
        <v>-0.39000918570030868</v>
      </c>
      <c r="I314" s="6">
        <v>0.35702492316746665</v>
      </c>
      <c r="J314" s="6">
        <v>1.3558120739928689E-2</v>
      </c>
      <c r="K314" s="6">
        <v>0.49630907452720552</v>
      </c>
      <c r="L314" s="30" t="s">
        <v>287</v>
      </c>
      <c r="M314" s="31"/>
      <c r="N314" s="31"/>
      <c r="O314" s="31"/>
      <c r="P314" s="31"/>
      <c r="Q314" s="31"/>
      <c r="R314" s="31"/>
      <c r="S314" s="31"/>
      <c r="T314" s="31"/>
    </row>
    <row r="315" spans="1:20" ht="14" customHeight="1" x14ac:dyDescent="0.25">
      <c r="A315" s="18" t="s">
        <v>266</v>
      </c>
      <c r="B315" s="1">
        <v>11</v>
      </c>
      <c r="C315" s="6">
        <v>0.48304654371829059</v>
      </c>
      <c r="D315" s="6">
        <v>0.77702212704155715</v>
      </c>
      <c r="E315" s="24">
        <v>1.5671825766815697</v>
      </c>
      <c r="F315" s="6">
        <v>0.33769716037719455</v>
      </c>
      <c r="G315" s="6">
        <v>0.19917556703690983</v>
      </c>
      <c r="H315" s="6">
        <v>-0.42935592729156702</v>
      </c>
      <c r="I315" s="6">
        <v>0.36611573608813824</v>
      </c>
      <c r="J315" s="6">
        <v>-9.6401273659633829E-3</v>
      </c>
      <c r="K315" s="6">
        <v>0.5360076447980423</v>
      </c>
      <c r="L315" s="22" t="s">
        <v>286</v>
      </c>
      <c r="M315" s="23"/>
      <c r="N315" s="23"/>
      <c r="O315" s="23"/>
      <c r="P315" s="23"/>
      <c r="Q315" s="23"/>
      <c r="R315" s="23"/>
      <c r="S315" s="23"/>
      <c r="T315" s="23"/>
    </row>
    <row r="316" spans="1:20" x14ac:dyDescent="0.25">
      <c r="A316" s="18"/>
      <c r="B316" s="1">
        <v>12</v>
      </c>
      <c r="C316" s="6">
        <v>0.50000045482317379</v>
      </c>
      <c r="D316" s="6">
        <v>0.80336873124583819</v>
      </c>
      <c r="E316" s="24">
        <v>1.5667360373159624</v>
      </c>
      <c r="F316" s="6">
        <v>0.34655971492304877</v>
      </c>
      <c r="G316" s="6">
        <v>0.19829233374335112</v>
      </c>
      <c r="H316" s="6">
        <v>-0.46017660869627036</v>
      </c>
      <c r="I316" s="6">
        <v>0.37004407933411532</v>
      </c>
      <c r="J316" s="6">
        <v>-1.8592213140071097E-2</v>
      </c>
      <c r="K316" s="6">
        <v>0.56387269383938199</v>
      </c>
      <c r="L316" s="30" t="s">
        <v>287</v>
      </c>
      <c r="M316" s="31"/>
      <c r="N316" s="31"/>
      <c r="O316" s="31"/>
      <c r="P316" s="31"/>
      <c r="Q316" s="31"/>
      <c r="R316" s="31"/>
      <c r="S316" s="31"/>
      <c r="T316" s="31"/>
    </row>
    <row r="317" spans="1:20" x14ac:dyDescent="0.25">
      <c r="B317" s="1">
        <v>13</v>
      </c>
      <c r="C317" s="8">
        <v>0.52000000006404901</v>
      </c>
      <c r="D317" s="8">
        <v>0.83388283191129342</v>
      </c>
      <c r="E317" s="32">
        <v>1.5651592919443202</v>
      </c>
      <c r="F317" s="6">
        <v>0.35595028883263413</v>
      </c>
      <c r="G317" s="6">
        <v>0.19577647742816676</v>
      </c>
      <c r="H317" s="6">
        <v>-0.4987706439410276</v>
      </c>
      <c r="I317" s="6">
        <v>0.37025882785209385</v>
      </c>
      <c r="J317" s="6">
        <v>-1.8715560250116704E-2</v>
      </c>
      <c r="K317" s="6">
        <v>0.59550061007826505</v>
      </c>
      <c r="L317" s="30" t="s">
        <v>287</v>
      </c>
      <c r="M317" s="31"/>
      <c r="N317" s="31"/>
      <c r="O317" s="31"/>
      <c r="P317" s="31"/>
      <c r="Q317" s="31"/>
      <c r="R317" s="31"/>
      <c r="S317" s="31"/>
      <c r="T317" s="31"/>
    </row>
    <row r="318" spans="1:20" x14ac:dyDescent="0.25">
      <c r="B318" s="1">
        <v>14</v>
      </c>
      <c r="C318" s="6">
        <v>0.5400001908029487</v>
      </c>
      <c r="D318" s="8">
        <v>0.86402155879470366</v>
      </c>
      <c r="E318" s="32">
        <v>1.563002334387499</v>
      </c>
      <c r="F318" s="6">
        <v>0.36731285551176202</v>
      </c>
      <c r="G318" s="6">
        <v>0.19650593896606328</v>
      </c>
      <c r="H318" s="6">
        <v>-0.53163457819479498</v>
      </c>
      <c r="I318" s="6">
        <v>0.37915974173337635</v>
      </c>
      <c r="J318" s="6">
        <v>-3.9104999021739702E-2</v>
      </c>
      <c r="K318" s="6">
        <v>0.6277610409918406</v>
      </c>
      <c r="L318" s="30" t="s">
        <v>287</v>
      </c>
      <c r="M318" s="31"/>
      <c r="N318" s="31"/>
      <c r="O318" s="31"/>
      <c r="P318" s="31"/>
      <c r="Q318" s="31"/>
      <c r="R318" s="31"/>
      <c r="S318" s="31"/>
      <c r="T318" s="31"/>
    </row>
    <row r="319" spans="1:20" x14ac:dyDescent="0.25">
      <c r="L319" s="33"/>
      <c r="M319" s="34"/>
      <c r="N319" s="34"/>
      <c r="O319" s="34"/>
      <c r="P319" s="34"/>
      <c r="Q319" s="34"/>
      <c r="R319" s="34"/>
      <c r="S319" s="34"/>
      <c r="T319" s="34"/>
    </row>
    <row r="320" spans="1:20" x14ac:dyDescent="0.25">
      <c r="H320" s="27" t="s">
        <v>280</v>
      </c>
      <c r="I320" s="28"/>
      <c r="J320" s="28"/>
      <c r="K320" s="29"/>
      <c r="L320" s="33"/>
      <c r="M320" s="34"/>
      <c r="N320" s="34"/>
      <c r="O320" s="34"/>
      <c r="P320" s="34"/>
      <c r="Q320" s="34"/>
      <c r="R320" s="34"/>
      <c r="S320" s="34"/>
      <c r="T320" s="34"/>
    </row>
    <row r="321" spans="8:20" ht="28" x14ac:dyDescent="0.25">
      <c r="H321" s="1" t="s">
        <v>263</v>
      </c>
      <c r="I321" s="1" t="s">
        <v>281</v>
      </c>
      <c r="J321" s="17" t="s">
        <v>282</v>
      </c>
      <c r="K321" s="17" t="s">
        <v>283</v>
      </c>
      <c r="L321" s="33"/>
      <c r="M321" s="34"/>
      <c r="N321" s="34"/>
      <c r="O321" s="34"/>
      <c r="P321" s="34"/>
      <c r="Q321" s="34"/>
      <c r="R321" s="34"/>
      <c r="S321" s="34"/>
      <c r="T321" s="34"/>
    </row>
    <row r="322" spans="8:20" x14ac:dyDescent="0.25">
      <c r="H322" s="1">
        <v>1</v>
      </c>
      <c r="I322" s="26">
        <v>0</v>
      </c>
      <c r="J322" s="6">
        <f>I322*$C$315</f>
        <v>0</v>
      </c>
      <c r="K322" s="6">
        <f>I322*$D$315+(1-I322)*2%</f>
        <v>0.02</v>
      </c>
      <c r="L322" s="33"/>
      <c r="M322" s="34"/>
      <c r="N322" s="34"/>
      <c r="O322" s="34"/>
      <c r="P322" s="34"/>
      <c r="Q322" s="34"/>
      <c r="R322" s="34"/>
      <c r="S322" s="34"/>
      <c r="T322" s="34"/>
    </row>
    <row r="323" spans="8:20" x14ac:dyDescent="0.25">
      <c r="H323" s="1">
        <v>2</v>
      </c>
      <c r="I323" s="26">
        <v>0.1</v>
      </c>
      <c r="J323" s="6">
        <f t="shared" ref="J323:J335" si="31">I323*$C$315</f>
        <v>4.8304654371829063E-2</v>
      </c>
      <c r="K323" s="6">
        <f t="shared" ref="K323:K335" si="32">I323*$D$315+(1-I323)*2%</f>
        <v>9.5702212704155729E-2</v>
      </c>
      <c r="L323" s="33"/>
      <c r="M323" s="34"/>
      <c r="N323" s="34"/>
      <c r="O323" s="34"/>
      <c r="P323" s="34"/>
      <c r="Q323" s="34"/>
      <c r="R323" s="34"/>
      <c r="S323" s="34"/>
      <c r="T323" s="34"/>
    </row>
    <row r="324" spans="8:20" x14ac:dyDescent="0.25">
      <c r="H324" s="1">
        <v>3</v>
      </c>
      <c r="I324" s="26">
        <v>0.2</v>
      </c>
      <c r="J324" s="6">
        <f t="shared" si="31"/>
        <v>9.6609308743658126E-2</v>
      </c>
      <c r="K324" s="6">
        <f t="shared" si="32"/>
        <v>0.17140442540831147</v>
      </c>
      <c r="L324" s="33"/>
      <c r="M324" s="34"/>
      <c r="N324" s="34"/>
      <c r="O324" s="34"/>
      <c r="P324" s="34"/>
      <c r="Q324" s="34"/>
      <c r="R324" s="34"/>
      <c r="S324" s="34"/>
      <c r="T324" s="34"/>
    </row>
    <row r="325" spans="8:20" x14ac:dyDescent="0.25">
      <c r="H325" s="1">
        <v>4</v>
      </c>
      <c r="I325" s="26">
        <v>0.3</v>
      </c>
      <c r="J325" s="6">
        <f t="shared" si="31"/>
        <v>0.14491396311548718</v>
      </c>
      <c r="K325" s="6">
        <f t="shared" si="32"/>
        <v>0.24710663811246714</v>
      </c>
    </row>
    <row r="326" spans="8:20" x14ac:dyDescent="0.25">
      <c r="H326" s="1">
        <v>5</v>
      </c>
      <c r="I326" s="26">
        <v>0.4</v>
      </c>
      <c r="J326" s="6">
        <f t="shared" si="31"/>
        <v>0.19321861748731625</v>
      </c>
      <c r="K326" s="6">
        <f t="shared" si="32"/>
        <v>0.32280885081662292</v>
      </c>
    </row>
    <row r="327" spans="8:20" x14ac:dyDescent="0.25">
      <c r="H327" s="1">
        <v>6</v>
      </c>
      <c r="I327" s="26">
        <v>0.5</v>
      </c>
      <c r="J327" s="6">
        <f t="shared" si="31"/>
        <v>0.24152327185914529</v>
      </c>
      <c r="K327" s="6">
        <f t="shared" si="32"/>
        <v>0.39851106352077859</v>
      </c>
    </row>
    <row r="328" spans="8:20" x14ac:dyDescent="0.25">
      <c r="H328" s="1">
        <v>7</v>
      </c>
      <c r="I328" s="26">
        <v>0.6</v>
      </c>
      <c r="J328" s="6">
        <f t="shared" si="31"/>
        <v>0.28982792623097436</v>
      </c>
      <c r="K328" s="6">
        <f t="shared" si="32"/>
        <v>0.47421327622493425</v>
      </c>
    </row>
    <row r="329" spans="8:20" x14ac:dyDescent="0.25">
      <c r="H329" s="1">
        <v>8</v>
      </c>
      <c r="I329" s="26">
        <v>0.7</v>
      </c>
      <c r="J329" s="6">
        <f t="shared" si="31"/>
        <v>0.33813258060280338</v>
      </c>
      <c r="K329" s="6">
        <f t="shared" si="32"/>
        <v>0.54991548892908992</v>
      </c>
    </row>
    <row r="330" spans="8:20" x14ac:dyDescent="0.25">
      <c r="H330" s="1">
        <v>9</v>
      </c>
      <c r="I330" s="26">
        <v>0.8</v>
      </c>
      <c r="J330" s="6">
        <f t="shared" si="31"/>
        <v>0.3864372349746325</v>
      </c>
      <c r="K330" s="6">
        <f t="shared" si="32"/>
        <v>0.62561770163324582</v>
      </c>
    </row>
    <row r="331" spans="8:20" x14ac:dyDescent="0.25">
      <c r="H331" s="1">
        <v>10</v>
      </c>
      <c r="I331" s="26">
        <v>0.9</v>
      </c>
      <c r="J331" s="6">
        <f t="shared" si="31"/>
        <v>0.43474188934646152</v>
      </c>
      <c r="K331" s="6">
        <f t="shared" si="32"/>
        <v>0.70131991433740148</v>
      </c>
    </row>
    <row r="332" spans="8:20" x14ac:dyDescent="0.25">
      <c r="H332" s="1">
        <v>11</v>
      </c>
      <c r="I332" s="26">
        <v>1</v>
      </c>
      <c r="J332" s="6">
        <f t="shared" si="31"/>
        <v>0.48304654371829059</v>
      </c>
      <c r="K332" s="6">
        <f t="shared" si="32"/>
        <v>0.77702212704155715</v>
      </c>
    </row>
    <row r="333" spans="8:20" x14ac:dyDescent="0.25">
      <c r="H333" s="1">
        <v>12</v>
      </c>
      <c r="I333" s="26">
        <v>1.1000000000000001</v>
      </c>
      <c r="J333" s="6">
        <f t="shared" si="31"/>
        <v>0.53135119809011966</v>
      </c>
      <c r="K333" s="6">
        <f t="shared" si="32"/>
        <v>0.85272433974571293</v>
      </c>
    </row>
    <row r="334" spans="8:20" x14ac:dyDescent="0.25">
      <c r="H334" s="1">
        <v>13</v>
      </c>
      <c r="I334" s="26">
        <v>1.2</v>
      </c>
      <c r="J334" s="6">
        <f t="shared" si="31"/>
        <v>0.57965585246194873</v>
      </c>
      <c r="K334" s="6">
        <f t="shared" si="32"/>
        <v>0.92842655244986849</v>
      </c>
    </row>
    <row r="335" spans="8:20" x14ac:dyDescent="0.25">
      <c r="H335" s="1">
        <v>14</v>
      </c>
      <c r="I335" s="26">
        <v>1.3</v>
      </c>
      <c r="J335" s="6">
        <f t="shared" si="31"/>
        <v>0.6279605068337778</v>
      </c>
      <c r="K335" s="6">
        <f t="shared" si="32"/>
        <v>1.0041287651540243</v>
      </c>
    </row>
  </sheetData>
  <sortState xmlns:xlrd2="http://schemas.microsoft.com/office/spreadsheetml/2017/richdata2" ref="A3:G248">
    <sortCondition descending="1" ref="A1:A248"/>
  </sortState>
  <mergeCells count="32">
    <mergeCell ref="H320:K320"/>
    <mergeCell ref="L316:T316"/>
    <mergeCell ref="L311:T311"/>
    <mergeCell ref="L317:T317"/>
    <mergeCell ref="L318:T318"/>
    <mergeCell ref="L310:T310"/>
    <mergeCell ref="L312:T312"/>
    <mergeCell ref="L313:T313"/>
    <mergeCell ref="L314:T314"/>
    <mergeCell ref="L315:T315"/>
    <mergeCell ref="I286:L286"/>
    <mergeCell ref="L305:T305"/>
    <mergeCell ref="L306:T306"/>
    <mergeCell ref="L307:T307"/>
    <mergeCell ref="L308:T308"/>
    <mergeCell ref="L309:T309"/>
    <mergeCell ref="L279:T279"/>
    <mergeCell ref="L280:T280"/>
    <mergeCell ref="L281:T281"/>
    <mergeCell ref="L282:T282"/>
    <mergeCell ref="L283:T283"/>
    <mergeCell ref="L277:T277"/>
    <mergeCell ref="L272:T272"/>
    <mergeCell ref="L273:T273"/>
    <mergeCell ref="L274:T274"/>
    <mergeCell ref="L275:T275"/>
    <mergeCell ref="L276:T276"/>
    <mergeCell ref="L278:T278"/>
    <mergeCell ref="B1:G1"/>
    <mergeCell ref="H1:M1"/>
    <mergeCell ref="F245:G245"/>
    <mergeCell ref="F246:G24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马科维兹优化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2023-03-12T15:52:02Z</dcterms:created>
  <dcterms:modified xsi:type="dcterms:W3CDTF">2023-03-18T13:58:25Z</dcterms:modified>
</cp:coreProperties>
</file>