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本科投资学\2024本科双专\"/>
    </mc:Choice>
  </mc:AlternateContent>
  <xr:revisionPtr revIDLastSave="0" documentId="13_ncr:1_{9E6F154C-006D-4048-9503-EF5E25A0E0F1}" xr6:coauthVersionLast="47" xr6:coauthVersionMax="47" xr10:uidLastSave="{00000000-0000-0000-0000-000000000000}"/>
  <bookViews>
    <workbookView xWindow="-98" yWindow="-98" windowWidth="21795" windowHeight="12975" firstSheet="2" activeTab="3" xr2:uid="{1C8B8D8C-B0E1-45F9-A619-1D6A0F9AAD23}"/>
  </bookViews>
  <sheets>
    <sheet name="含权债券22蓉产03" sheetId="1" r:id="rId1"/>
    <sheet name="利率敏感性比较" sheetId="2" r:id="rId2"/>
    <sheet name="久期计算(24特别国债03)" sheetId="3" r:id="rId3"/>
    <sheet name="凸性计算（24特别国债03）" sheetId="4" r:id="rId4"/>
  </sheets>
  <definedNames>
    <definedName name="_xlnm._FilterDatabase" localSheetId="1" hidden="1">利率敏感性比较!$A$1:$G$154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4" l="1"/>
  <c r="I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2" i="4"/>
  <c r="E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D2" i="4"/>
  <c r="E2" i="4" s="1"/>
  <c r="C2" i="4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112" i="3"/>
  <c r="J105" i="3"/>
  <c r="I105" i="3"/>
  <c r="D8" i="3"/>
  <c r="C107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8" i="3"/>
  <c r="B6" i="2"/>
  <c r="I7" i="2" s="1"/>
  <c r="C6" i="2"/>
  <c r="J7" i="2" s="1"/>
  <c r="D6" i="2"/>
  <c r="K7" i="2" s="1"/>
  <c r="E6" i="2"/>
  <c r="L7" i="2" s="1"/>
  <c r="F6" i="2"/>
  <c r="M7" i="2" s="1"/>
  <c r="G6" i="2"/>
  <c r="N7" i="2" s="1"/>
  <c r="B7" i="2"/>
  <c r="I8" i="2" s="1"/>
  <c r="C7" i="2"/>
  <c r="J8" i="2" s="1"/>
  <c r="D7" i="2"/>
  <c r="K8" i="2" s="1"/>
  <c r="E7" i="2"/>
  <c r="L8" i="2" s="1"/>
  <c r="F7" i="2"/>
  <c r="M8" i="2" s="1"/>
  <c r="G7" i="2"/>
  <c r="N8" i="2" s="1"/>
  <c r="B8" i="2"/>
  <c r="I9" i="2" s="1"/>
  <c r="C8" i="2"/>
  <c r="J9" i="2" s="1"/>
  <c r="D8" i="2"/>
  <c r="K9" i="2" s="1"/>
  <c r="E8" i="2"/>
  <c r="L9" i="2" s="1"/>
  <c r="F8" i="2"/>
  <c r="M9" i="2" s="1"/>
  <c r="G8" i="2"/>
  <c r="N9" i="2" s="1"/>
  <c r="B9" i="2"/>
  <c r="I10" i="2" s="1"/>
  <c r="C9" i="2"/>
  <c r="J10" i="2" s="1"/>
  <c r="D9" i="2"/>
  <c r="K10" i="2" s="1"/>
  <c r="E9" i="2"/>
  <c r="L10" i="2" s="1"/>
  <c r="F9" i="2"/>
  <c r="M10" i="2" s="1"/>
  <c r="G9" i="2"/>
  <c r="N10" i="2" s="1"/>
  <c r="B10" i="2"/>
  <c r="I11" i="2" s="1"/>
  <c r="C10" i="2"/>
  <c r="J11" i="2" s="1"/>
  <c r="D10" i="2"/>
  <c r="K11" i="2" s="1"/>
  <c r="E10" i="2"/>
  <c r="L11" i="2" s="1"/>
  <c r="F10" i="2"/>
  <c r="M11" i="2" s="1"/>
  <c r="G10" i="2"/>
  <c r="N11" i="2" s="1"/>
  <c r="B11" i="2"/>
  <c r="I12" i="2" s="1"/>
  <c r="C11" i="2"/>
  <c r="J12" i="2" s="1"/>
  <c r="D11" i="2"/>
  <c r="K12" i="2" s="1"/>
  <c r="E11" i="2"/>
  <c r="L12" i="2" s="1"/>
  <c r="F11" i="2"/>
  <c r="M12" i="2" s="1"/>
  <c r="G11" i="2"/>
  <c r="N12" i="2" s="1"/>
  <c r="B12" i="2"/>
  <c r="I13" i="2" s="1"/>
  <c r="C12" i="2"/>
  <c r="J13" i="2" s="1"/>
  <c r="D12" i="2"/>
  <c r="K13" i="2" s="1"/>
  <c r="E12" i="2"/>
  <c r="L13" i="2" s="1"/>
  <c r="F12" i="2"/>
  <c r="M13" i="2" s="1"/>
  <c r="G12" i="2"/>
  <c r="N13" i="2" s="1"/>
  <c r="B13" i="2"/>
  <c r="I14" i="2" s="1"/>
  <c r="C13" i="2"/>
  <c r="J14" i="2" s="1"/>
  <c r="D13" i="2"/>
  <c r="K14" i="2" s="1"/>
  <c r="E13" i="2"/>
  <c r="L14" i="2" s="1"/>
  <c r="F13" i="2"/>
  <c r="M14" i="2" s="1"/>
  <c r="G13" i="2"/>
  <c r="N14" i="2" s="1"/>
  <c r="B14" i="2"/>
  <c r="I15" i="2" s="1"/>
  <c r="C14" i="2"/>
  <c r="J15" i="2" s="1"/>
  <c r="D14" i="2"/>
  <c r="K15" i="2" s="1"/>
  <c r="E14" i="2"/>
  <c r="L15" i="2" s="1"/>
  <c r="F14" i="2"/>
  <c r="M15" i="2" s="1"/>
  <c r="G14" i="2"/>
  <c r="N15" i="2" s="1"/>
  <c r="B15" i="2"/>
  <c r="I16" i="2" s="1"/>
  <c r="C15" i="2"/>
  <c r="J16" i="2" s="1"/>
  <c r="D15" i="2"/>
  <c r="K16" i="2" s="1"/>
  <c r="E15" i="2"/>
  <c r="L16" i="2" s="1"/>
  <c r="F15" i="2"/>
  <c r="M16" i="2" s="1"/>
  <c r="G15" i="2"/>
  <c r="N16" i="2" s="1"/>
  <c r="B16" i="2"/>
  <c r="I17" i="2" s="1"/>
  <c r="C16" i="2"/>
  <c r="J17" i="2" s="1"/>
  <c r="D16" i="2"/>
  <c r="K17" i="2" s="1"/>
  <c r="E16" i="2"/>
  <c r="L17" i="2" s="1"/>
  <c r="F16" i="2"/>
  <c r="M17" i="2" s="1"/>
  <c r="G16" i="2"/>
  <c r="N17" i="2" s="1"/>
  <c r="B17" i="2"/>
  <c r="I18" i="2" s="1"/>
  <c r="C17" i="2"/>
  <c r="J18" i="2" s="1"/>
  <c r="D17" i="2"/>
  <c r="K18" i="2" s="1"/>
  <c r="E17" i="2"/>
  <c r="L18" i="2" s="1"/>
  <c r="F17" i="2"/>
  <c r="M18" i="2" s="1"/>
  <c r="G17" i="2"/>
  <c r="N18" i="2" s="1"/>
  <c r="B18" i="2"/>
  <c r="I19" i="2" s="1"/>
  <c r="C18" i="2"/>
  <c r="J19" i="2" s="1"/>
  <c r="D18" i="2"/>
  <c r="K19" i="2" s="1"/>
  <c r="E18" i="2"/>
  <c r="L19" i="2" s="1"/>
  <c r="F18" i="2"/>
  <c r="M19" i="2" s="1"/>
  <c r="G18" i="2"/>
  <c r="N19" i="2" s="1"/>
  <c r="B19" i="2"/>
  <c r="I20" i="2" s="1"/>
  <c r="C19" i="2"/>
  <c r="J20" i="2" s="1"/>
  <c r="D19" i="2"/>
  <c r="K20" i="2" s="1"/>
  <c r="E19" i="2"/>
  <c r="L20" i="2" s="1"/>
  <c r="F19" i="2"/>
  <c r="M20" i="2" s="1"/>
  <c r="G19" i="2"/>
  <c r="N20" i="2" s="1"/>
  <c r="B20" i="2"/>
  <c r="I21" i="2" s="1"/>
  <c r="C20" i="2"/>
  <c r="J21" i="2" s="1"/>
  <c r="D20" i="2"/>
  <c r="K21" i="2" s="1"/>
  <c r="E20" i="2"/>
  <c r="L21" i="2" s="1"/>
  <c r="F20" i="2"/>
  <c r="M21" i="2" s="1"/>
  <c r="G20" i="2"/>
  <c r="N21" i="2" s="1"/>
  <c r="B21" i="2"/>
  <c r="I22" i="2" s="1"/>
  <c r="C21" i="2"/>
  <c r="J22" i="2" s="1"/>
  <c r="D21" i="2"/>
  <c r="K22" i="2" s="1"/>
  <c r="E21" i="2"/>
  <c r="L22" i="2" s="1"/>
  <c r="F21" i="2"/>
  <c r="M22" i="2" s="1"/>
  <c r="G21" i="2"/>
  <c r="N22" i="2" s="1"/>
  <c r="B22" i="2"/>
  <c r="I23" i="2" s="1"/>
  <c r="C22" i="2"/>
  <c r="J23" i="2" s="1"/>
  <c r="D22" i="2"/>
  <c r="K23" i="2" s="1"/>
  <c r="E22" i="2"/>
  <c r="L23" i="2" s="1"/>
  <c r="F22" i="2"/>
  <c r="M23" i="2" s="1"/>
  <c r="G22" i="2"/>
  <c r="N23" i="2" s="1"/>
  <c r="B23" i="2"/>
  <c r="I24" i="2" s="1"/>
  <c r="C23" i="2"/>
  <c r="J24" i="2" s="1"/>
  <c r="D23" i="2"/>
  <c r="K24" i="2" s="1"/>
  <c r="E23" i="2"/>
  <c r="L24" i="2" s="1"/>
  <c r="F23" i="2"/>
  <c r="M24" i="2" s="1"/>
  <c r="G23" i="2"/>
  <c r="N24" i="2" s="1"/>
  <c r="B24" i="2"/>
  <c r="I25" i="2" s="1"/>
  <c r="C24" i="2"/>
  <c r="J25" i="2" s="1"/>
  <c r="D24" i="2"/>
  <c r="K25" i="2" s="1"/>
  <c r="E24" i="2"/>
  <c r="L25" i="2" s="1"/>
  <c r="F24" i="2"/>
  <c r="M25" i="2" s="1"/>
  <c r="G24" i="2"/>
  <c r="N25" i="2" s="1"/>
  <c r="B25" i="2"/>
  <c r="I26" i="2" s="1"/>
  <c r="C25" i="2"/>
  <c r="J26" i="2" s="1"/>
  <c r="D25" i="2"/>
  <c r="K26" i="2" s="1"/>
  <c r="E25" i="2"/>
  <c r="L26" i="2" s="1"/>
  <c r="F25" i="2"/>
  <c r="M26" i="2" s="1"/>
  <c r="G25" i="2"/>
  <c r="N26" i="2" s="1"/>
  <c r="B26" i="2"/>
  <c r="I27" i="2" s="1"/>
  <c r="C26" i="2"/>
  <c r="J27" i="2" s="1"/>
  <c r="D26" i="2"/>
  <c r="K27" i="2" s="1"/>
  <c r="E26" i="2"/>
  <c r="L27" i="2" s="1"/>
  <c r="F26" i="2"/>
  <c r="M27" i="2" s="1"/>
  <c r="G26" i="2"/>
  <c r="N27" i="2" s="1"/>
  <c r="B27" i="2"/>
  <c r="I28" i="2" s="1"/>
  <c r="C27" i="2"/>
  <c r="J28" i="2" s="1"/>
  <c r="D27" i="2"/>
  <c r="K28" i="2" s="1"/>
  <c r="E27" i="2"/>
  <c r="L28" i="2" s="1"/>
  <c r="F27" i="2"/>
  <c r="M28" i="2" s="1"/>
  <c r="G27" i="2"/>
  <c r="N28" i="2" s="1"/>
  <c r="B28" i="2"/>
  <c r="I29" i="2" s="1"/>
  <c r="C28" i="2"/>
  <c r="J29" i="2" s="1"/>
  <c r="D28" i="2"/>
  <c r="K29" i="2" s="1"/>
  <c r="E28" i="2"/>
  <c r="L29" i="2" s="1"/>
  <c r="F28" i="2"/>
  <c r="M29" i="2" s="1"/>
  <c r="G28" i="2"/>
  <c r="N29" i="2" s="1"/>
  <c r="B29" i="2"/>
  <c r="I30" i="2" s="1"/>
  <c r="C29" i="2"/>
  <c r="J30" i="2" s="1"/>
  <c r="D29" i="2"/>
  <c r="K30" i="2" s="1"/>
  <c r="E29" i="2"/>
  <c r="L30" i="2" s="1"/>
  <c r="F29" i="2"/>
  <c r="M30" i="2" s="1"/>
  <c r="G29" i="2"/>
  <c r="N30" i="2" s="1"/>
  <c r="B30" i="2"/>
  <c r="I31" i="2" s="1"/>
  <c r="C30" i="2"/>
  <c r="J31" i="2" s="1"/>
  <c r="D30" i="2"/>
  <c r="K31" i="2" s="1"/>
  <c r="E30" i="2"/>
  <c r="L31" i="2" s="1"/>
  <c r="F30" i="2"/>
  <c r="M31" i="2" s="1"/>
  <c r="G30" i="2"/>
  <c r="N31" i="2" s="1"/>
  <c r="B31" i="2"/>
  <c r="I32" i="2" s="1"/>
  <c r="C31" i="2"/>
  <c r="J32" i="2" s="1"/>
  <c r="D31" i="2"/>
  <c r="K32" i="2" s="1"/>
  <c r="E31" i="2"/>
  <c r="L32" i="2" s="1"/>
  <c r="F31" i="2"/>
  <c r="M32" i="2" s="1"/>
  <c r="G31" i="2"/>
  <c r="N32" i="2" s="1"/>
  <c r="B32" i="2"/>
  <c r="I33" i="2" s="1"/>
  <c r="C32" i="2"/>
  <c r="J33" i="2" s="1"/>
  <c r="D32" i="2"/>
  <c r="K33" i="2" s="1"/>
  <c r="E32" i="2"/>
  <c r="L33" i="2" s="1"/>
  <c r="F32" i="2"/>
  <c r="M33" i="2" s="1"/>
  <c r="G32" i="2"/>
  <c r="N33" i="2" s="1"/>
  <c r="B33" i="2"/>
  <c r="I34" i="2" s="1"/>
  <c r="C33" i="2"/>
  <c r="J34" i="2" s="1"/>
  <c r="D33" i="2"/>
  <c r="K34" i="2" s="1"/>
  <c r="E33" i="2"/>
  <c r="L34" i="2" s="1"/>
  <c r="F33" i="2"/>
  <c r="M34" i="2" s="1"/>
  <c r="G33" i="2"/>
  <c r="N34" i="2" s="1"/>
  <c r="B34" i="2"/>
  <c r="I35" i="2" s="1"/>
  <c r="C34" i="2"/>
  <c r="J35" i="2" s="1"/>
  <c r="D34" i="2"/>
  <c r="K35" i="2" s="1"/>
  <c r="E34" i="2"/>
  <c r="L35" i="2" s="1"/>
  <c r="F34" i="2"/>
  <c r="M35" i="2" s="1"/>
  <c r="G34" i="2"/>
  <c r="N35" i="2" s="1"/>
  <c r="B35" i="2"/>
  <c r="I36" i="2" s="1"/>
  <c r="C35" i="2"/>
  <c r="J36" i="2" s="1"/>
  <c r="D35" i="2"/>
  <c r="K36" i="2" s="1"/>
  <c r="E35" i="2"/>
  <c r="L36" i="2" s="1"/>
  <c r="F35" i="2"/>
  <c r="M36" i="2" s="1"/>
  <c r="G35" i="2"/>
  <c r="N36" i="2" s="1"/>
  <c r="B36" i="2"/>
  <c r="I37" i="2" s="1"/>
  <c r="C36" i="2"/>
  <c r="J37" i="2" s="1"/>
  <c r="D36" i="2"/>
  <c r="K37" i="2" s="1"/>
  <c r="E36" i="2"/>
  <c r="L37" i="2" s="1"/>
  <c r="F36" i="2"/>
  <c r="M37" i="2" s="1"/>
  <c r="G36" i="2"/>
  <c r="N37" i="2" s="1"/>
  <c r="B37" i="2"/>
  <c r="I38" i="2" s="1"/>
  <c r="C37" i="2"/>
  <c r="J38" i="2" s="1"/>
  <c r="D37" i="2"/>
  <c r="K38" i="2" s="1"/>
  <c r="E37" i="2"/>
  <c r="L38" i="2" s="1"/>
  <c r="F37" i="2"/>
  <c r="M38" i="2" s="1"/>
  <c r="G37" i="2"/>
  <c r="N38" i="2" s="1"/>
  <c r="B38" i="2"/>
  <c r="I39" i="2" s="1"/>
  <c r="C38" i="2"/>
  <c r="J39" i="2" s="1"/>
  <c r="D38" i="2"/>
  <c r="K39" i="2" s="1"/>
  <c r="E38" i="2"/>
  <c r="L39" i="2" s="1"/>
  <c r="F38" i="2"/>
  <c r="M39" i="2" s="1"/>
  <c r="G38" i="2"/>
  <c r="N39" i="2" s="1"/>
  <c r="B39" i="2"/>
  <c r="I40" i="2" s="1"/>
  <c r="C39" i="2"/>
  <c r="J40" i="2" s="1"/>
  <c r="D39" i="2"/>
  <c r="K40" i="2" s="1"/>
  <c r="E39" i="2"/>
  <c r="L40" i="2" s="1"/>
  <c r="F39" i="2"/>
  <c r="M40" i="2" s="1"/>
  <c r="G39" i="2"/>
  <c r="N40" i="2" s="1"/>
  <c r="B40" i="2"/>
  <c r="I41" i="2" s="1"/>
  <c r="C40" i="2"/>
  <c r="J41" i="2" s="1"/>
  <c r="D40" i="2"/>
  <c r="K41" i="2" s="1"/>
  <c r="E40" i="2"/>
  <c r="L41" i="2" s="1"/>
  <c r="F40" i="2"/>
  <c r="M41" i="2" s="1"/>
  <c r="G40" i="2"/>
  <c r="N41" i="2" s="1"/>
  <c r="B41" i="2"/>
  <c r="I42" i="2" s="1"/>
  <c r="C41" i="2"/>
  <c r="J42" i="2" s="1"/>
  <c r="D41" i="2"/>
  <c r="K42" i="2" s="1"/>
  <c r="E41" i="2"/>
  <c r="L42" i="2" s="1"/>
  <c r="F41" i="2"/>
  <c r="M42" i="2" s="1"/>
  <c r="G41" i="2"/>
  <c r="N42" i="2" s="1"/>
  <c r="B42" i="2"/>
  <c r="I43" i="2" s="1"/>
  <c r="C42" i="2"/>
  <c r="J43" i="2" s="1"/>
  <c r="D42" i="2"/>
  <c r="K43" i="2" s="1"/>
  <c r="E42" i="2"/>
  <c r="L43" i="2" s="1"/>
  <c r="F42" i="2"/>
  <c r="M43" i="2" s="1"/>
  <c r="G42" i="2"/>
  <c r="N43" i="2" s="1"/>
  <c r="B43" i="2"/>
  <c r="I44" i="2" s="1"/>
  <c r="C43" i="2"/>
  <c r="J44" i="2" s="1"/>
  <c r="D43" i="2"/>
  <c r="K44" i="2" s="1"/>
  <c r="E43" i="2"/>
  <c r="L44" i="2" s="1"/>
  <c r="F43" i="2"/>
  <c r="M44" i="2" s="1"/>
  <c r="G43" i="2"/>
  <c r="N44" i="2" s="1"/>
  <c r="B44" i="2"/>
  <c r="I45" i="2" s="1"/>
  <c r="C44" i="2"/>
  <c r="J45" i="2" s="1"/>
  <c r="D44" i="2"/>
  <c r="K45" i="2" s="1"/>
  <c r="E44" i="2"/>
  <c r="L45" i="2" s="1"/>
  <c r="F44" i="2"/>
  <c r="M45" i="2" s="1"/>
  <c r="G44" i="2"/>
  <c r="N45" i="2" s="1"/>
  <c r="B45" i="2"/>
  <c r="I46" i="2" s="1"/>
  <c r="C45" i="2"/>
  <c r="J46" i="2" s="1"/>
  <c r="D45" i="2"/>
  <c r="K46" i="2" s="1"/>
  <c r="E45" i="2"/>
  <c r="L46" i="2" s="1"/>
  <c r="F45" i="2"/>
  <c r="M46" i="2" s="1"/>
  <c r="G45" i="2"/>
  <c r="N46" i="2" s="1"/>
  <c r="B46" i="2"/>
  <c r="I47" i="2" s="1"/>
  <c r="C46" i="2"/>
  <c r="J47" i="2" s="1"/>
  <c r="D46" i="2"/>
  <c r="K47" i="2" s="1"/>
  <c r="E46" i="2"/>
  <c r="L47" i="2" s="1"/>
  <c r="F46" i="2"/>
  <c r="M47" i="2" s="1"/>
  <c r="G46" i="2"/>
  <c r="N47" i="2" s="1"/>
  <c r="B47" i="2"/>
  <c r="I48" i="2" s="1"/>
  <c r="C47" i="2"/>
  <c r="J48" i="2" s="1"/>
  <c r="D47" i="2"/>
  <c r="K48" i="2" s="1"/>
  <c r="E47" i="2"/>
  <c r="L48" i="2" s="1"/>
  <c r="F47" i="2"/>
  <c r="M48" i="2" s="1"/>
  <c r="G47" i="2"/>
  <c r="N48" i="2" s="1"/>
  <c r="B48" i="2"/>
  <c r="I49" i="2" s="1"/>
  <c r="C48" i="2"/>
  <c r="J49" i="2" s="1"/>
  <c r="D48" i="2"/>
  <c r="K49" i="2" s="1"/>
  <c r="E48" i="2"/>
  <c r="L49" i="2" s="1"/>
  <c r="F48" i="2"/>
  <c r="M49" i="2" s="1"/>
  <c r="G48" i="2"/>
  <c r="N49" i="2" s="1"/>
  <c r="B49" i="2"/>
  <c r="I50" i="2" s="1"/>
  <c r="C49" i="2"/>
  <c r="J50" i="2" s="1"/>
  <c r="D49" i="2"/>
  <c r="K50" i="2" s="1"/>
  <c r="E49" i="2"/>
  <c r="L50" i="2" s="1"/>
  <c r="F49" i="2"/>
  <c r="M50" i="2" s="1"/>
  <c r="G49" i="2"/>
  <c r="N50" i="2" s="1"/>
  <c r="B50" i="2"/>
  <c r="I51" i="2" s="1"/>
  <c r="C50" i="2"/>
  <c r="J51" i="2" s="1"/>
  <c r="D50" i="2"/>
  <c r="K51" i="2" s="1"/>
  <c r="E50" i="2"/>
  <c r="L51" i="2" s="1"/>
  <c r="F50" i="2"/>
  <c r="M51" i="2" s="1"/>
  <c r="G50" i="2"/>
  <c r="N51" i="2" s="1"/>
  <c r="B51" i="2"/>
  <c r="I52" i="2" s="1"/>
  <c r="C51" i="2"/>
  <c r="J52" i="2" s="1"/>
  <c r="D51" i="2"/>
  <c r="K52" i="2" s="1"/>
  <c r="E51" i="2"/>
  <c r="L52" i="2" s="1"/>
  <c r="F51" i="2"/>
  <c r="M52" i="2" s="1"/>
  <c r="G51" i="2"/>
  <c r="N52" i="2" s="1"/>
  <c r="B52" i="2"/>
  <c r="I53" i="2" s="1"/>
  <c r="C52" i="2"/>
  <c r="J53" i="2" s="1"/>
  <c r="D52" i="2"/>
  <c r="K53" i="2" s="1"/>
  <c r="E52" i="2"/>
  <c r="L53" i="2" s="1"/>
  <c r="F52" i="2"/>
  <c r="M53" i="2" s="1"/>
  <c r="G52" i="2"/>
  <c r="N53" i="2" s="1"/>
  <c r="B53" i="2"/>
  <c r="I54" i="2" s="1"/>
  <c r="C53" i="2"/>
  <c r="J54" i="2" s="1"/>
  <c r="D53" i="2"/>
  <c r="K54" i="2" s="1"/>
  <c r="E53" i="2"/>
  <c r="L54" i="2" s="1"/>
  <c r="F53" i="2"/>
  <c r="M54" i="2" s="1"/>
  <c r="G53" i="2"/>
  <c r="N54" i="2" s="1"/>
  <c r="B54" i="2"/>
  <c r="I55" i="2" s="1"/>
  <c r="C54" i="2"/>
  <c r="J55" i="2" s="1"/>
  <c r="D54" i="2"/>
  <c r="K55" i="2" s="1"/>
  <c r="E54" i="2"/>
  <c r="L55" i="2" s="1"/>
  <c r="F54" i="2"/>
  <c r="M55" i="2" s="1"/>
  <c r="G54" i="2"/>
  <c r="N55" i="2" s="1"/>
  <c r="B55" i="2"/>
  <c r="I56" i="2" s="1"/>
  <c r="C55" i="2"/>
  <c r="J56" i="2" s="1"/>
  <c r="D55" i="2"/>
  <c r="K56" i="2" s="1"/>
  <c r="E55" i="2"/>
  <c r="L56" i="2" s="1"/>
  <c r="F55" i="2"/>
  <c r="M56" i="2" s="1"/>
  <c r="G55" i="2"/>
  <c r="N56" i="2" s="1"/>
  <c r="B56" i="2"/>
  <c r="I57" i="2" s="1"/>
  <c r="C56" i="2"/>
  <c r="J57" i="2" s="1"/>
  <c r="D56" i="2"/>
  <c r="K57" i="2" s="1"/>
  <c r="E56" i="2"/>
  <c r="L57" i="2" s="1"/>
  <c r="F56" i="2"/>
  <c r="M57" i="2" s="1"/>
  <c r="G56" i="2"/>
  <c r="N57" i="2" s="1"/>
  <c r="B57" i="2"/>
  <c r="I58" i="2" s="1"/>
  <c r="C57" i="2"/>
  <c r="J58" i="2" s="1"/>
  <c r="D57" i="2"/>
  <c r="K58" i="2" s="1"/>
  <c r="E57" i="2"/>
  <c r="L58" i="2" s="1"/>
  <c r="F57" i="2"/>
  <c r="M58" i="2" s="1"/>
  <c r="G57" i="2"/>
  <c r="N58" i="2" s="1"/>
  <c r="B58" i="2"/>
  <c r="I59" i="2" s="1"/>
  <c r="C58" i="2"/>
  <c r="J59" i="2" s="1"/>
  <c r="D58" i="2"/>
  <c r="K59" i="2" s="1"/>
  <c r="E58" i="2"/>
  <c r="L59" i="2" s="1"/>
  <c r="F58" i="2"/>
  <c r="M59" i="2" s="1"/>
  <c r="G58" i="2"/>
  <c r="N59" i="2" s="1"/>
  <c r="B59" i="2"/>
  <c r="I60" i="2" s="1"/>
  <c r="C59" i="2"/>
  <c r="J60" i="2" s="1"/>
  <c r="D59" i="2"/>
  <c r="K60" i="2" s="1"/>
  <c r="E59" i="2"/>
  <c r="L60" i="2" s="1"/>
  <c r="F59" i="2"/>
  <c r="M60" i="2" s="1"/>
  <c r="G59" i="2"/>
  <c r="N60" i="2" s="1"/>
  <c r="B60" i="2"/>
  <c r="I61" i="2" s="1"/>
  <c r="C60" i="2"/>
  <c r="J61" i="2" s="1"/>
  <c r="D60" i="2"/>
  <c r="K61" i="2" s="1"/>
  <c r="E60" i="2"/>
  <c r="L61" i="2" s="1"/>
  <c r="F60" i="2"/>
  <c r="M61" i="2" s="1"/>
  <c r="G60" i="2"/>
  <c r="N61" i="2" s="1"/>
  <c r="B61" i="2"/>
  <c r="I62" i="2" s="1"/>
  <c r="C61" i="2"/>
  <c r="J62" i="2" s="1"/>
  <c r="D61" i="2"/>
  <c r="K62" i="2" s="1"/>
  <c r="E61" i="2"/>
  <c r="L62" i="2" s="1"/>
  <c r="F61" i="2"/>
  <c r="M62" i="2" s="1"/>
  <c r="G61" i="2"/>
  <c r="N62" i="2" s="1"/>
  <c r="B62" i="2"/>
  <c r="I63" i="2" s="1"/>
  <c r="C62" i="2"/>
  <c r="J63" i="2" s="1"/>
  <c r="D62" i="2"/>
  <c r="K63" i="2" s="1"/>
  <c r="E62" i="2"/>
  <c r="L63" i="2" s="1"/>
  <c r="F62" i="2"/>
  <c r="M63" i="2" s="1"/>
  <c r="G62" i="2"/>
  <c r="N63" i="2" s="1"/>
  <c r="B63" i="2"/>
  <c r="I64" i="2" s="1"/>
  <c r="C63" i="2"/>
  <c r="J64" i="2" s="1"/>
  <c r="D63" i="2"/>
  <c r="K64" i="2" s="1"/>
  <c r="E63" i="2"/>
  <c r="L64" i="2" s="1"/>
  <c r="F63" i="2"/>
  <c r="M64" i="2" s="1"/>
  <c r="G63" i="2"/>
  <c r="N64" i="2" s="1"/>
  <c r="B64" i="2"/>
  <c r="I65" i="2" s="1"/>
  <c r="C64" i="2"/>
  <c r="J65" i="2" s="1"/>
  <c r="D64" i="2"/>
  <c r="K65" i="2" s="1"/>
  <c r="E64" i="2"/>
  <c r="L65" i="2" s="1"/>
  <c r="F64" i="2"/>
  <c r="M65" i="2" s="1"/>
  <c r="G64" i="2"/>
  <c r="N65" i="2" s="1"/>
  <c r="B65" i="2"/>
  <c r="I66" i="2" s="1"/>
  <c r="C65" i="2"/>
  <c r="J66" i="2" s="1"/>
  <c r="D65" i="2"/>
  <c r="K66" i="2" s="1"/>
  <c r="E65" i="2"/>
  <c r="L66" i="2" s="1"/>
  <c r="F65" i="2"/>
  <c r="M66" i="2" s="1"/>
  <c r="G65" i="2"/>
  <c r="N66" i="2" s="1"/>
  <c r="B66" i="2"/>
  <c r="I67" i="2" s="1"/>
  <c r="C66" i="2"/>
  <c r="J67" i="2" s="1"/>
  <c r="D66" i="2"/>
  <c r="K67" i="2" s="1"/>
  <c r="E66" i="2"/>
  <c r="L67" i="2" s="1"/>
  <c r="F66" i="2"/>
  <c r="M67" i="2" s="1"/>
  <c r="G66" i="2"/>
  <c r="N67" i="2" s="1"/>
  <c r="B67" i="2"/>
  <c r="I68" i="2" s="1"/>
  <c r="C67" i="2"/>
  <c r="J68" i="2" s="1"/>
  <c r="D67" i="2"/>
  <c r="K68" i="2" s="1"/>
  <c r="E67" i="2"/>
  <c r="L68" i="2" s="1"/>
  <c r="F67" i="2"/>
  <c r="M68" i="2" s="1"/>
  <c r="G67" i="2"/>
  <c r="N68" i="2" s="1"/>
  <c r="B68" i="2"/>
  <c r="I69" i="2" s="1"/>
  <c r="C68" i="2"/>
  <c r="J69" i="2" s="1"/>
  <c r="D68" i="2"/>
  <c r="K69" i="2" s="1"/>
  <c r="E68" i="2"/>
  <c r="L69" i="2" s="1"/>
  <c r="F68" i="2"/>
  <c r="M69" i="2" s="1"/>
  <c r="G68" i="2"/>
  <c r="N69" i="2" s="1"/>
  <c r="B69" i="2"/>
  <c r="I70" i="2" s="1"/>
  <c r="C69" i="2"/>
  <c r="J70" i="2" s="1"/>
  <c r="D69" i="2"/>
  <c r="K70" i="2" s="1"/>
  <c r="E69" i="2"/>
  <c r="L70" i="2" s="1"/>
  <c r="F69" i="2"/>
  <c r="M70" i="2" s="1"/>
  <c r="G69" i="2"/>
  <c r="N70" i="2" s="1"/>
  <c r="B70" i="2"/>
  <c r="I71" i="2" s="1"/>
  <c r="C70" i="2"/>
  <c r="J71" i="2" s="1"/>
  <c r="D70" i="2"/>
  <c r="K71" i="2" s="1"/>
  <c r="E70" i="2"/>
  <c r="L71" i="2" s="1"/>
  <c r="F70" i="2"/>
  <c r="M71" i="2" s="1"/>
  <c r="G70" i="2"/>
  <c r="N71" i="2" s="1"/>
  <c r="B71" i="2"/>
  <c r="I72" i="2" s="1"/>
  <c r="C71" i="2"/>
  <c r="J72" i="2" s="1"/>
  <c r="D71" i="2"/>
  <c r="K72" i="2" s="1"/>
  <c r="E71" i="2"/>
  <c r="L72" i="2" s="1"/>
  <c r="F71" i="2"/>
  <c r="M72" i="2" s="1"/>
  <c r="G71" i="2"/>
  <c r="N72" i="2" s="1"/>
  <c r="B72" i="2"/>
  <c r="I73" i="2" s="1"/>
  <c r="C72" i="2"/>
  <c r="J73" i="2" s="1"/>
  <c r="D72" i="2"/>
  <c r="K73" i="2" s="1"/>
  <c r="E72" i="2"/>
  <c r="L73" i="2" s="1"/>
  <c r="F72" i="2"/>
  <c r="M73" i="2" s="1"/>
  <c r="G72" i="2"/>
  <c r="N73" i="2" s="1"/>
  <c r="B73" i="2"/>
  <c r="I74" i="2" s="1"/>
  <c r="C73" i="2"/>
  <c r="J74" i="2" s="1"/>
  <c r="D73" i="2"/>
  <c r="K74" i="2" s="1"/>
  <c r="E73" i="2"/>
  <c r="L74" i="2" s="1"/>
  <c r="F73" i="2"/>
  <c r="M74" i="2" s="1"/>
  <c r="G73" i="2"/>
  <c r="N74" i="2" s="1"/>
  <c r="B74" i="2"/>
  <c r="I75" i="2" s="1"/>
  <c r="C74" i="2"/>
  <c r="J75" i="2" s="1"/>
  <c r="D74" i="2"/>
  <c r="K75" i="2" s="1"/>
  <c r="E74" i="2"/>
  <c r="L75" i="2" s="1"/>
  <c r="F74" i="2"/>
  <c r="M75" i="2" s="1"/>
  <c r="G74" i="2"/>
  <c r="N75" i="2" s="1"/>
  <c r="B75" i="2"/>
  <c r="I76" i="2" s="1"/>
  <c r="C75" i="2"/>
  <c r="J76" i="2" s="1"/>
  <c r="D75" i="2"/>
  <c r="K76" i="2" s="1"/>
  <c r="E75" i="2"/>
  <c r="L76" i="2" s="1"/>
  <c r="F75" i="2"/>
  <c r="M76" i="2" s="1"/>
  <c r="G75" i="2"/>
  <c r="N76" i="2" s="1"/>
  <c r="B76" i="2"/>
  <c r="I77" i="2" s="1"/>
  <c r="C76" i="2"/>
  <c r="J77" i="2" s="1"/>
  <c r="D76" i="2"/>
  <c r="K77" i="2" s="1"/>
  <c r="E76" i="2"/>
  <c r="L77" i="2" s="1"/>
  <c r="F76" i="2"/>
  <c r="M77" i="2" s="1"/>
  <c r="G76" i="2"/>
  <c r="N77" i="2" s="1"/>
  <c r="B77" i="2"/>
  <c r="I78" i="2" s="1"/>
  <c r="C77" i="2"/>
  <c r="J78" i="2" s="1"/>
  <c r="D77" i="2"/>
  <c r="K78" i="2" s="1"/>
  <c r="E77" i="2"/>
  <c r="L78" i="2" s="1"/>
  <c r="F77" i="2"/>
  <c r="M78" i="2" s="1"/>
  <c r="G77" i="2"/>
  <c r="N78" i="2" s="1"/>
  <c r="B78" i="2"/>
  <c r="I79" i="2" s="1"/>
  <c r="C78" i="2"/>
  <c r="J79" i="2" s="1"/>
  <c r="D78" i="2"/>
  <c r="K79" i="2" s="1"/>
  <c r="E78" i="2"/>
  <c r="L79" i="2" s="1"/>
  <c r="F78" i="2"/>
  <c r="M79" i="2" s="1"/>
  <c r="G78" i="2"/>
  <c r="N79" i="2" s="1"/>
  <c r="B79" i="2"/>
  <c r="I80" i="2" s="1"/>
  <c r="C79" i="2"/>
  <c r="J80" i="2" s="1"/>
  <c r="D79" i="2"/>
  <c r="K80" i="2" s="1"/>
  <c r="E79" i="2"/>
  <c r="L80" i="2" s="1"/>
  <c r="F79" i="2"/>
  <c r="M80" i="2" s="1"/>
  <c r="G79" i="2"/>
  <c r="N80" i="2" s="1"/>
  <c r="B80" i="2"/>
  <c r="I81" i="2" s="1"/>
  <c r="C80" i="2"/>
  <c r="J81" i="2" s="1"/>
  <c r="D80" i="2"/>
  <c r="K81" i="2" s="1"/>
  <c r="E80" i="2"/>
  <c r="L81" i="2" s="1"/>
  <c r="F80" i="2"/>
  <c r="M81" i="2" s="1"/>
  <c r="G80" i="2"/>
  <c r="N81" i="2" s="1"/>
  <c r="B81" i="2"/>
  <c r="I82" i="2" s="1"/>
  <c r="C81" i="2"/>
  <c r="J82" i="2" s="1"/>
  <c r="D81" i="2"/>
  <c r="K82" i="2" s="1"/>
  <c r="E81" i="2"/>
  <c r="L82" i="2" s="1"/>
  <c r="F81" i="2"/>
  <c r="M82" i="2" s="1"/>
  <c r="G81" i="2"/>
  <c r="N82" i="2" s="1"/>
  <c r="B82" i="2"/>
  <c r="I83" i="2" s="1"/>
  <c r="C82" i="2"/>
  <c r="J83" i="2" s="1"/>
  <c r="D82" i="2"/>
  <c r="K83" i="2" s="1"/>
  <c r="E82" i="2"/>
  <c r="L83" i="2" s="1"/>
  <c r="F82" i="2"/>
  <c r="M83" i="2" s="1"/>
  <c r="G82" i="2"/>
  <c r="N83" i="2" s="1"/>
  <c r="B83" i="2"/>
  <c r="I84" i="2" s="1"/>
  <c r="C83" i="2"/>
  <c r="J84" i="2" s="1"/>
  <c r="D83" i="2"/>
  <c r="K84" i="2" s="1"/>
  <c r="E83" i="2"/>
  <c r="L84" i="2" s="1"/>
  <c r="F83" i="2"/>
  <c r="M84" i="2" s="1"/>
  <c r="G83" i="2"/>
  <c r="N84" i="2" s="1"/>
  <c r="B84" i="2"/>
  <c r="I85" i="2" s="1"/>
  <c r="C84" i="2"/>
  <c r="J85" i="2" s="1"/>
  <c r="D84" i="2"/>
  <c r="K85" i="2" s="1"/>
  <c r="E84" i="2"/>
  <c r="L85" i="2" s="1"/>
  <c r="F84" i="2"/>
  <c r="M85" i="2" s="1"/>
  <c r="G84" i="2"/>
  <c r="N85" i="2" s="1"/>
  <c r="B85" i="2"/>
  <c r="I86" i="2" s="1"/>
  <c r="C85" i="2"/>
  <c r="J86" i="2" s="1"/>
  <c r="D85" i="2"/>
  <c r="K86" i="2" s="1"/>
  <c r="E85" i="2"/>
  <c r="L86" i="2" s="1"/>
  <c r="F85" i="2"/>
  <c r="M86" i="2" s="1"/>
  <c r="G85" i="2"/>
  <c r="N86" i="2" s="1"/>
  <c r="B86" i="2"/>
  <c r="I87" i="2" s="1"/>
  <c r="C86" i="2"/>
  <c r="J87" i="2" s="1"/>
  <c r="D86" i="2"/>
  <c r="K87" i="2" s="1"/>
  <c r="E86" i="2"/>
  <c r="L87" i="2" s="1"/>
  <c r="F86" i="2"/>
  <c r="M87" i="2" s="1"/>
  <c r="G86" i="2"/>
  <c r="N87" i="2" s="1"/>
  <c r="B87" i="2"/>
  <c r="I88" i="2" s="1"/>
  <c r="C87" i="2"/>
  <c r="J88" i="2" s="1"/>
  <c r="D87" i="2"/>
  <c r="K88" i="2" s="1"/>
  <c r="E87" i="2"/>
  <c r="L88" i="2" s="1"/>
  <c r="F87" i="2"/>
  <c r="M88" i="2" s="1"/>
  <c r="G87" i="2"/>
  <c r="N88" i="2" s="1"/>
  <c r="B88" i="2"/>
  <c r="I89" i="2" s="1"/>
  <c r="C88" i="2"/>
  <c r="J89" i="2" s="1"/>
  <c r="D88" i="2"/>
  <c r="K89" i="2" s="1"/>
  <c r="E88" i="2"/>
  <c r="L89" i="2" s="1"/>
  <c r="F88" i="2"/>
  <c r="M89" i="2" s="1"/>
  <c r="G88" i="2"/>
  <c r="N89" i="2" s="1"/>
  <c r="B89" i="2"/>
  <c r="I90" i="2" s="1"/>
  <c r="C89" i="2"/>
  <c r="J90" i="2" s="1"/>
  <c r="D89" i="2"/>
  <c r="K90" i="2" s="1"/>
  <c r="E89" i="2"/>
  <c r="L90" i="2" s="1"/>
  <c r="F89" i="2"/>
  <c r="M90" i="2" s="1"/>
  <c r="G89" i="2"/>
  <c r="N90" i="2" s="1"/>
  <c r="B90" i="2"/>
  <c r="I91" i="2" s="1"/>
  <c r="C90" i="2"/>
  <c r="J91" i="2" s="1"/>
  <c r="D90" i="2"/>
  <c r="K91" i="2" s="1"/>
  <c r="E90" i="2"/>
  <c r="L91" i="2" s="1"/>
  <c r="F90" i="2"/>
  <c r="M91" i="2" s="1"/>
  <c r="G90" i="2"/>
  <c r="N91" i="2" s="1"/>
  <c r="B91" i="2"/>
  <c r="I92" i="2" s="1"/>
  <c r="C91" i="2"/>
  <c r="J92" i="2" s="1"/>
  <c r="D91" i="2"/>
  <c r="K92" i="2" s="1"/>
  <c r="E91" i="2"/>
  <c r="L92" i="2" s="1"/>
  <c r="F91" i="2"/>
  <c r="M92" i="2" s="1"/>
  <c r="G91" i="2"/>
  <c r="N92" i="2" s="1"/>
  <c r="B92" i="2"/>
  <c r="I93" i="2" s="1"/>
  <c r="C92" i="2"/>
  <c r="J93" i="2" s="1"/>
  <c r="D92" i="2"/>
  <c r="K93" i="2" s="1"/>
  <c r="E92" i="2"/>
  <c r="L93" i="2" s="1"/>
  <c r="F92" i="2"/>
  <c r="M93" i="2" s="1"/>
  <c r="G92" i="2"/>
  <c r="N93" i="2" s="1"/>
  <c r="B93" i="2"/>
  <c r="I94" i="2" s="1"/>
  <c r="C93" i="2"/>
  <c r="J94" i="2" s="1"/>
  <c r="D93" i="2"/>
  <c r="K94" i="2" s="1"/>
  <c r="E93" i="2"/>
  <c r="L94" i="2" s="1"/>
  <c r="F93" i="2"/>
  <c r="M94" i="2" s="1"/>
  <c r="G93" i="2"/>
  <c r="N94" i="2" s="1"/>
  <c r="B94" i="2"/>
  <c r="I95" i="2" s="1"/>
  <c r="C94" i="2"/>
  <c r="J95" i="2" s="1"/>
  <c r="D94" i="2"/>
  <c r="K95" i="2" s="1"/>
  <c r="E94" i="2"/>
  <c r="L95" i="2" s="1"/>
  <c r="F94" i="2"/>
  <c r="M95" i="2" s="1"/>
  <c r="G94" i="2"/>
  <c r="N95" i="2" s="1"/>
  <c r="B95" i="2"/>
  <c r="I96" i="2" s="1"/>
  <c r="C95" i="2"/>
  <c r="J96" i="2" s="1"/>
  <c r="D95" i="2"/>
  <c r="K96" i="2" s="1"/>
  <c r="E95" i="2"/>
  <c r="L96" i="2" s="1"/>
  <c r="F95" i="2"/>
  <c r="M96" i="2" s="1"/>
  <c r="G95" i="2"/>
  <c r="N96" i="2" s="1"/>
  <c r="B96" i="2"/>
  <c r="I97" i="2" s="1"/>
  <c r="C96" i="2"/>
  <c r="J97" i="2" s="1"/>
  <c r="D96" i="2"/>
  <c r="K97" i="2" s="1"/>
  <c r="E96" i="2"/>
  <c r="L97" i="2" s="1"/>
  <c r="F96" i="2"/>
  <c r="M97" i="2" s="1"/>
  <c r="G96" i="2"/>
  <c r="N97" i="2" s="1"/>
  <c r="B97" i="2"/>
  <c r="I98" i="2" s="1"/>
  <c r="C97" i="2"/>
  <c r="J98" i="2" s="1"/>
  <c r="D97" i="2"/>
  <c r="K98" i="2" s="1"/>
  <c r="E97" i="2"/>
  <c r="L98" i="2" s="1"/>
  <c r="F97" i="2"/>
  <c r="M98" i="2" s="1"/>
  <c r="G97" i="2"/>
  <c r="N98" i="2" s="1"/>
  <c r="B98" i="2"/>
  <c r="I99" i="2" s="1"/>
  <c r="C98" i="2"/>
  <c r="J99" i="2" s="1"/>
  <c r="D98" i="2"/>
  <c r="K99" i="2" s="1"/>
  <c r="E98" i="2"/>
  <c r="L99" i="2" s="1"/>
  <c r="F98" i="2"/>
  <c r="M99" i="2" s="1"/>
  <c r="G98" i="2"/>
  <c r="N99" i="2" s="1"/>
  <c r="B99" i="2"/>
  <c r="I100" i="2" s="1"/>
  <c r="C99" i="2"/>
  <c r="J100" i="2" s="1"/>
  <c r="D99" i="2"/>
  <c r="K100" i="2" s="1"/>
  <c r="E99" i="2"/>
  <c r="L100" i="2" s="1"/>
  <c r="F99" i="2"/>
  <c r="M100" i="2" s="1"/>
  <c r="G99" i="2"/>
  <c r="N100" i="2" s="1"/>
  <c r="B100" i="2"/>
  <c r="I101" i="2" s="1"/>
  <c r="C100" i="2"/>
  <c r="J101" i="2" s="1"/>
  <c r="D100" i="2"/>
  <c r="K101" i="2" s="1"/>
  <c r="E100" i="2"/>
  <c r="L101" i="2" s="1"/>
  <c r="F100" i="2"/>
  <c r="M101" i="2" s="1"/>
  <c r="G100" i="2"/>
  <c r="N101" i="2" s="1"/>
  <c r="B101" i="2"/>
  <c r="I102" i="2" s="1"/>
  <c r="C101" i="2"/>
  <c r="J102" i="2" s="1"/>
  <c r="D101" i="2"/>
  <c r="K102" i="2" s="1"/>
  <c r="E101" i="2"/>
  <c r="L102" i="2" s="1"/>
  <c r="F101" i="2"/>
  <c r="M102" i="2" s="1"/>
  <c r="G101" i="2"/>
  <c r="N102" i="2" s="1"/>
  <c r="B102" i="2"/>
  <c r="I103" i="2" s="1"/>
  <c r="C102" i="2"/>
  <c r="J103" i="2" s="1"/>
  <c r="D102" i="2"/>
  <c r="K103" i="2" s="1"/>
  <c r="E102" i="2"/>
  <c r="L103" i="2" s="1"/>
  <c r="F102" i="2"/>
  <c r="M103" i="2" s="1"/>
  <c r="G102" i="2"/>
  <c r="N103" i="2" s="1"/>
  <c r="B103" i="2"/>
  <c r="I104" i="2" s="1"/>
  <c r="C103" i="2"/>
  <c r="J104" i="2" s="1"/>
  <c r="D103" i="2"/>
  <c r="K104" i="2" s="1"/>
  <c r="E103" i="2"/>
  <c r="L104" i="2" s="1"/>
  <c r="F103" i="2"/>
  <c r="M104" i="2" s="1"/>
  <c r="G103" i="2"/>
  <c r="N104" i="2" s="1"/>
  <c r="B104" i="2"/>
  <c r="I105" i="2" s="1"/>
  <c r="C104" i="2"/>
  <c r="J105" i="2" s="1"/>
  <c r="D104" i="2"/>
  <c r="K105" i="2" s="1"/>
  <c r="E104" i="2"/>
  <c r="L105" i="2" s="1"/>
  <c r="F104" i="2"/>
  <c r="M105" i="2" s="1"/>
  <c r="G104" i="2"/>
  <c r="N105" i="2" s="1"/>
  <c r="B105" i="2"/>
  <c r="I106" i="2" s="1"/>
  <c r="C105" i="2"/>
  <c r="J106" i="2" s="1"/>
  <c r="D105" i="2"/>
  <c r="K106" i="2" s="1"/>
  <c r="E105" i="2"/>
  <c r="L106" i="2" s="1"/>
  <c r="F105" i="2"/>
  <c r="M106" i="2" s="1"/>
  <c r="G105" i="2"/>
  <c r="N106" i="2" s="1"/>
  <c r="B106" i="2"/>
  <c r="I107" i="2" s="1"/>
  <c r="C106" i="2"/>
  <c r="J107" i="2" s="1"/>
  <c r="D106" i="2"/>
  <c r="K107" i="2" s="1"/>
  <c r="E106" i="2"/>
  <c r="L107" i="2" s="1"/>
  <c r="F106" i="2"/>
  <c r="M107" i="2" s="1"/>
  <c r="G106" i="2"/>
  <c r="N107" i="2" s="1"/>
  <c r="B107" i="2"/>
  <c r="I108" i="2" s="1"/>
  <c r="C107" i="2"/>
  <c r="J108" i="2" s="1"/>
  <c r="D107" i="2"/>
  <c r="K108" i="2" s="1"/>
  <c r="E107" i="2"/>
  <c r="L108" i="2" s="1"/>
  <c r="F107" i="2"/>
  <c r="M108" i="2" s="1"/>
  <c r="G107" i="2"/>
  <c r="N108" i="2" s="1"/>
  <c r="B108" i="2"/>
  <c r="I109" i="2" s="1"/>
  <c r="C108" i="2"/>
  <c r="J109" i="2" s="1"/>
  <c r="D108" i="2"/>
  <c r="K109" i="2" s="1"/>
  <c r="E108" i="2"/>
  <c r="L109" i="2" s="1"/>
  <c r="F108" i="2"/>
  <c r="M109" i="2" s="1"/>
  <c r="G108" i="2"/>
  <c r="N109" i="2" s="1"/>
  <c r="B109" i="2"/>
  <c r="I110" i="2" s="1"/>
  <c r="C109" i="2"/>
  <c r="J110" i="2" s="1"/>
  <c r="D109" i="2"/>
  <c r="K110" i="2" s="1"/>
  <c r="E109" i="2"/>
  <c r="L110" i="2" s="1"/>
  <c r="F109" i="2"/>
  <c r="M110" i="2" s="1"/>
  <c r="G109" i="2"/>
  <c r="N110" i="2" s="1"/>
  <c r="B110" i="2"/>
  <c r="I111" i="2" s="1"/>
  <c r="C110" i="2"/>
  <c r="J111" i="2" s="1"/>
  <c r="D110" i="2"/>
  <c r="K111" i="2" s="1"/>
  <c r="E110" i="2"/>
  <c r="L111" i="2" s="1"/>
  <c r="F110" i="2"/>
  <c r="M111" i="2" s="1"/>
  <c r="G110" i="2"/>
  <c r="N111" i="2" s="1"/>
  <c r="B111" i="2"/>
  <c r="I112" i="2" s="1"/>
  <c r="C111" i="2"/>
  <c r="J112" i="2" s="1"/>
  <c r="D111" i="2"/>
  <c r="K112" i="2" s="1"/>
  <c r="E111" i="2"/>
  <c r="L112" i="2" s="1"/>
  <c r="F111" i="2"/>
  <c r="M112" i="2" s="1"/>
  <c r="G111" i="2"/>
  <c r="N112" i="2" s="1"/>
  <c r="B112" i="2"/>
  <c r="I113" i="2" s="1"/>
  <c r="C112" i="2"/>
  <c r="J113" i="2" s="1"/>
  <c r="D112" i="2"/>
  <c r="K113" i="2" s="1"/>
  <c r="E112" i="2"/>
  <c r="L113" i="2" s="1"/>
  <c r="F112" i="2"/>
  <c r="M113" i="2" s="1"/>
  <c r="G112" i="2"/>
  <c r="N113" i="2" s="1"/>
  <c r="B113" i="2"/>
  <c r="I114" i="2" s="1"/>
  <c r="C113" i="2"/>
  <c r="J114" i="2" s="1"/>
  <c r="D113" i="2"/>
  <c r="K114" i="2" s="1"/>
  <c r="E113" i="2"/>
  <c r="L114" i="2" s="1"/>
  <c r="F113" i="2"/>
  <c r="M114" i="2" s="1"/>
  <c r="G113" i="2"/>
  <c r="N114" i="2" s="1"/>
  <c r="B114" i="2"/>
  <c r="I115" i="2" s="1"/>
  <c r="C114" i="2"/>
  <c r="J115" i="2" s="1"/>
  <c r="D114" i="2"/>
  <c r="K115" i="2" s="1"/>
  <c r="E114" i="2"/>
  <c r="L115" i="2" s="1"/>
  <c r="F114" i="2"/>
  <c r="M115" i="2" s="1"/>
  <c r="G114" i="2"/>
  <c r="N115" i="2" s="1"/>
  <c r="B115" i="2"/>
  <c r="I116" i="2" s="1"/>
  <c r="C115" i="2"/>
  <c r="J116" i="2" s="1"/>
  <c r="D115" i="2"/>
  <c r="K116" i="2" s="1"/>
  <c r="E115" i="2"/>
  <c r="L116" i="2" s="1"/>
  <c r="F115" i="2"/>
  <c r="M116" i="2" s="1"/>
  <c r="G115" i="2"/>
  <c r="N116" i="2" s="1"/>
  <c r="B116" i="2"/>
  <c r="I117" i="2" s="1"/>
  <c r="C116" i="2"/>
  <c r="J117" i="2" s="1"/>
  <c r="D116" i="2"/>
  <c r="K117" i="2" s="1"/>
  <c r="E116" i="2"/>
  <c r="L117" i="2" s="1"/>
  <c r="F116" i="2"/>
  <c r="M117" i="2" s="1"/>
  <c r="G116" i="2"/>
  <c r="N117" i="2" s="1"/>
  <c r="B117" i="2"/>
  <c r="I118" i="2" s="1"/>
  <c r="C117" i="2"/>
  <c r="J118" i="2" s="1"/>
  <c r="D117" i="2"/>
  <c r="K118" i="2" s="1"/>
  <c r="E117" i="2"/>
  <c r="L118" i="2" s="1"/>
  <c r="F117" i="2"/>
  <c r="M118" i="2" s="1"/>
  <c r="G117" i="2"/>
  <c r="N118" i="2" s="1"/>
  <c r="B118" i="2"/>
  <c r="I119" i="2" s="1"/>
  <c r="C118" i="2"/>
  <c r="J119" i="2" s="1"/>
  <c r="D118" i="2"/>
  <c r="K119" i="2" s="1"/>
  <c r="E118" i="2"/>
  <c r="L119" i="2" s="1"/>
  <c r="F118" i="2"/>
  <c r="M119" i="2" s="1"/>
  <c r="G118" i="2"/>
  <c r="N119" i="2" s="1"/>
  <c r="B119" i="2"/>
  <c r="I120" i="2" s="1"/>
  <c r="C119" i="2"/>
  <c r="J120" i="2" s="1"/>
  <c r="D119" i="2"/>
  <c r="K120" i="2" s="1"/>
  <c r="E119" i="2"/>
  <c r="L120" i="2" s="1"/>
  <c r="F119" i="2"/>
  <c r="M120" i="2" s="1"/>
  <c r="G119" i="2"/>
  <c r="N120" i="2" s="1"/>
  <c r="B120" i="2"/>
  <c r="I121" i="2" s="1"/>
  <c r="C120" i="2"/>
  <c r="J121" i="2" s="1"/>
  <c r="D120" i="2"/>
  <c r="K121" i="2" s="1"/>
  <c r="E120" i="2"/>
  <c r="L121" i="2" s="1"/>
  <c r="F120" i="2"/>
  <c r="M121" i="2" s="1"/>
  <c r="G120" i="2"/>
  <c r="N121" i="2" s="1"/>
  <c r="B121" i="2"/>
  <c r="I122" i="2" s="1"/>
  <c r="C121" i="2"/>
  <c r="J122" i="2" s="1"/>
  <c r="D121" i="2"/>
  <c r="K122" i="2" s="1"/>
  <c r="E121" i="2"/>
  <c r="L122" i="2" s="1"/>
  <c r="F121" i="2"/>
  <c r="M122" i="2" s="1"/>
  <c r="G121" i="2"/>
  <c r="N122" i="2" s="1"/>
  <c r="B122" i="2"/>
  <c r="I123" i="2" s="1"/>
  <c r="C122" i="2"/>
  <c r="J123" i="2" s="1"/>
  <c r="D122" i="2"/>
  <c r="K123" i="2" s="1"/>
  <c r="E122" i="2"/>
  <c r="L123" i="2" s="1"/>
  <c r="F122" i="2"/>
  <c r="M123" i="2" s="1"/>
  <c r="G122" i="2"/>
  <c r="N123" i="2" s="1"/>
  <c r="B123" i="2"/>
  <c r="I124" i="2" s="1"/>
  <c r="C123" i="2"/>
  <c r="J124" i="2" s="1"/>
  <c r="D123" i="2"/>
  <c r="K124" i="2" s="1"/>
  <c r="E123" i="2"/>
  <c r="L124" i="2" s="1"/>
  <c r="F123" i="2"/>
  <c r="M124" i="2" s="1"/>
  <c r="G123" i="2"/>
  <c r="N124" i="2" s="1"/>
  <c r="B124" i="2"/>
  <c r="I125" i="2" s="1"/>
  <c r="C124" i="2"/>
  <c r="J125" i="2" s="1"/>
  <c r="D124" i="2"/>
  <c r="K125" i="2" s="1"/>
  <c r="E124" i="2"/>
  <c r="L125" i="2" s="1"/>
  <c r="F124" i="2"/>
  <c r="M125" i="2" s="1"/>
  <c r="G124" i="2"/>
  <c r="N125" i="2" s="1"/>
  <c r="B125" i="2"/>
  <c r="I126" i="2" s="1"/>
  <c r="C125" i="2"/>
  <c r="J126" i="2" s="1"/>
  <c r="D125" i="2"/>
  <c r="K126" i="2" s="1"/>
  <c r="E125" i="2"/>
  <c r="L126" i="2" s="1"/>
  <c r="F125" i="2"/>
  <c r="M126" i="2" s="1"/>
  <c r="G125" i="2"/>
  <c r="N126" i="2" s="1"/>
  <c r="B126" i="2"/>
  <c r="I127" i="2" s="1"/>
  <c r="C126" i="2"/>
  <c r="J127" i="2" s="1"/>
  <c r="D126" i="2"/>
  <c r="K127" i="2" s="1"/>
  <c r="E126" i="2"/>
  <c r="L127" i="2" s="1"/>
  <c r="F126" i="2"/>
  <c r="M127" i="2" s="1"/>
  <c r="G126" i="2"/>
  <c r="N127" i="2" s="1"/>
  <c r="B127" i="2"/>
  <c r="I128" i="2" s="1"/>
  <c r="C127" i="2"/>
  <c r="J128" i="2" s="1"/>
  <c r="D127" i="2"/>
  <c r="K128" i="2" s="1"/>
  <c r="E127" i="2"/>
  <c r="L128" i="2" s="1"/>
  <c r="F127" i="2"/>
  <c r="M128" i="2" s="1"/>
  <c r="G127" i="2"/>
  <c r="N128" i="2" s="1"/>
  <c r="B128" i="2"/>
  <c r="I129" i="2" s="1"/>
  <c r="C128" i="2"/>
  <c r="J129" i="2" s="1"/>
  <c r="D128" i="2"/>
  <c r="K129" i="2" s="1"/>
  <c r="E128" i="2"/>
  <c r="L129" i="2" s="1"/>
  <c r="F128" i="2"/>
  <c r="M129" i="2" s="1"/>
  <c r="G128" i="2"/>
  <c r="N129" i="2" s="1"/>
  <c r="B129" i="2"/>
  <c r="I130" i="2" s="1"/>
  <c r="C129" i="2"/>
  <c r="J130" i="2" s="1"/>
  <c r="D129" i="2"/>
  <c r="K130" i="2" s="1"/>
  <c r="E129" i="2"/>
  <c r="L130" i="2" s="1"/>
  <c r="F129" i="2"/>
  <c r="M130" i="2" s="1"/>
  <c r="G129" i="2"/>
  <c r="N130" i="2" s="1"/>
  <c r="B130" i="2"/>
  <c r="I131" i="2" s="1"/>
  <c r="C130" i="2"/>
  <c r="J131" i="2" s="1"/>
  <c r="D130" i="2"/>
  <c r="K131" i="2" s="1"/>
  <c r="E130" i="2"/>
  <c r="L131" i="2" s="1"/>
  <c r="F130" i="2"/>
  <c r="M131" i="2" s="1"/>
  <c r="G130" i="2"/>
  <c r="N131" i="2" s="1"/>
  <c r="B131" i="2"/>
  <c r="I132" i="2" s="1"/>
  <c r="C131" i="2"/>
  <c r="J132" i="2" s="1"/>
  <c r="D131" i="2"/>
  <c r="K132" i="2" s="1"/>
  <c r="E131" i="2"/>
  <c r="L132" i="2" s="1"/>
  <c r="F131" i="2"/>
  <c r="M132" i="2" s="1"/>
  <c r="G131" i="2"/>
  <c r="N132" i="2" s="1"/>
  <c r="B132" i="2"/>
  <c r="I133" i="2" s="1"/>
  <c r="C132" i="2"/>
  <c r="J133" i="2" s="1"/>
  <c r="D132" i="2"/>
  <c r="K133" i="2" s="1"/>
  <c r="E132" i="2"/>
  <c r="L133" i="2" s="1"/>
  <c r="F132" i="2"/>
  <c r="M133" i="2" s="1"/>
  <c r="G132" i="2"/>
  <c r="N133" i="2" s="1"/>
  <c r="B133" i="2"/>
  <c r="I134" i="2" s="1"/>
  <c r="C133" i="2"/>
  <c r="J134" i="2" s="1"/>
  <c r="D133" i="2"/>
  <c r="K134" i="2" s="1"/>
  <c r="E133" i="2"/>
  <c r="L134" i="2" s="1"/>
  <c r="F133" i="2"/>
  <c r="M134" i="2" s="1"/>
  <c r="G133" i="2"/>
  <c r="N134" i="2" s="1"/>
  <c r="B134" i="2"/>
  <c r="I135" i="2" s="1"/>
  <c r="C134" i="2"/>
  <c r="J135" i="2" s="1"/>
  <c r="D134" i="2"/>
  <c r="K135" i="2" s="1"/>
  <c r="E134" i="2"/>
  <c r="L135" i="2" s="1"/>
  <c r="F134" i="2"/>
  <c r="M135" i="2" s="1"/>
  <c r="G134" i="2"/>
  <c r="N135" i="2" s="1"/>
  <c r="B135" i="2"/>
  <c r="I136" i="2" s="1"/>
  <c r="C135" i="2"/>
  <c r="J136" i="2" s="1"/>
  <c r="D135" i="2"/>
  <c r="K136" i="2" s="1"/>
  <c r="E135" i="2"/>
  <c r="L136" i="2" s="1"/>
  <c r="F135" i="2"/>
  <c r="M136" i="2" s="1"/>
  <c r="G135" i="2"/>
  <c r="N136" i="2" s="1"/>
  <c r="B136" i="2"/>
  <c r="I137" i="2" s="1"/>
  <c r="C136" i="2"/>
  <c r="J137" i="2" s="1"/>
  <c r="D136" i="2"/>
  <c r="K137" i="2" s="1"/>
  <c r="E136" i="2"/>
  <c r="L137" i="2" s="1"/>
  <c r="F136" i="2"/>
  <c r="M137" i="2" s="1"/>
  <c r="G136" i="2"/>
  <c r="N137" i="2" s="1"/>
  <c r="B137" i="2"/>
  <c r="I138" i="2" s="1"/>
  <c r="C137" i="2"/>
  <c r="J138" i="2" s="1"/>
  <c r="D137" i="2"/>
  <c r="K138" i="2" s="1"/>
  <c r="E137" i="2"/>
  <c r="L138" i="2" s="1"/>
  <c r="F137" i="2"/>
  <c r="M138" i="2" s="1"/>
  <c r="G137" i="2"/>
  <c r="N138" i="2" s="1"/>
  <c r="B138" i="2"/>
  <c r="I139" i="2" s="1"/>
  <c r="C138" i="2"/>
  <c r="J139" i="2" s="1"/>
  <c r="D138" i="2"/>
  <c r="K139" i="2" s="1"/>
  <c r="E138" i="2"/>
  <c r="L139" i="2" s="1"/>
  <c r="F138" i="2"/>
  <c r="M139" i="2" s="1"/>
  <c r="G138" i="2"/>
  <c r="N139" i="2" s="1"/>
  <c r="B139" i="2"/>
  <c r="I140" i="2" s="1"/>
  <c r="C139" i="2"/>
  <c r="J140" i="2" s="1"/>
  <c r="D139" i="2"/>
  <c r="K140" i="2" s="1"/>
  <c r="E139" i="2"/>
  <c r="L140" i="2" s="1"/>
  <c r="F139" i="2"/>
  <c r="M140" i="2" s="1"/>
  <c r="G139" i="2"/>
  <c r="N140" i="2" s="1"/>
  <c r="B140" i="2"/>
  <c r="I141" i="2" s="1"/>
  <c r="C140" i="2"/>
  <c r="J141" i="2" s="1"/>
  <c r="D140" i="2"/>
  <c r="K141" i="2" s="1"/>
  <c r="E140" i="2"/>
  <c r="L141" i="2" s="1"/>
  <c r="F140" i="2"/>
  <c r="M141" i="2" s="1"/>
  <c r="G140" i="2"/>
  <c r="N141" i="2" s="1"/>
  <c r="B141" i="2"/>
  <c r="I142" i="2" s="1"/>
  <c r="C141" i="2"/>
  <c r="J142" i="2" s="1"/>
  <c r="D141" i="2"/>
  <c r="K142" i="2" s="1"/>
  <c r="E141" i="2"/>
  <c r="L142" i="2" s="1"/>
  <c r="F141" i="2"/>
  <c r="M142" i="2" s="1"/>
  <c r="G141" i="2"/>
  <c r="N142" i="2" s="1"/>
  <c r="B142" i="2"/>
  <c r="I143" i="2" s="1"/>
  <c r="C142" i="2"/>
  <c r="J143" i="2" s="1"/>
  <c r="D142" i="2"/>
  <c r="K143" i="2" s="1"/>
  <c r="E142" i="2"/>
  <c r="L143" i="2" s="1"/>
  <c r="F142" i="2"/>
  <c r="M143" i="2" s="1"/>
  <c r="G142" i="2"/>
  <c r="N143" i="2" s="1"/>
  <c r="B143" i="2"/>
  <c r="I144" i="2" s="1"/>
  <c r="C143" i="2"/>
  <c r="J144" i="2" s="1"/>
  <c r="D143" i="2"/>
  <c r="K144" i="2" s="1"/>
  <c r="E143" i="2"/>
  <c r="L144" i="2" s="1"/>
  <c r="F143" i="2"/>
  <c r="M144" i="2" s="1"/>
  <c r="G143" i="2"/>
  <c r="N144" i="2" s="1"/>
  <c r="B144" i="2"/>
  <c r="I145" i="2" s="1"/>
  <c r="C144" i="2"/>
  <c r="J145" i="2" s="1"/>
  <c r="D144" i="2"/>
  <c r="K145" i="2" s="1"/>
  <c r="E144" i="2"/>
  <c r="L145" i="2" s="1"/>
  <c r="F144" i="2"/>
  <c r="M145" i="2" s="1"/>
  <c r="G144" i="2"/>
  <c r="N145" i="2" s="1"/>
  <c r="B145" i="2"/>
  <c r="I146" i="2" s="1"/>
  <c r="C145" i="2"/>
  <c r="J146" i="2" s="1"/>
  <c r="D145" i="2"/>
  <c r="K146" i="2" s="1"/>
  <c r="E145" i="2"/>
  <c r="L146" i="2" s="1"/>
  <c r="F145" i="2"/>
  <c r="M146" i="2" s="1"/>
  <c r="G145" i="2"/>
  <c r="N146" i="2" s="1"/>
  <c r="B146" i="2"/>
  <c r="I147" i="2" s="1"/>
  <c r="C146" i="2"/>
  <c r="J147" i="2" s="1"/>
  <c r="D146" i="2"/>
  <c r="K147" i="2" s="1"/>
  <c r="E146" i="2"/>
  <c r="L147" i="2" s="1"/>
  <c r="F146" i="2"/>
  <c r="M147" i="2" s="1"/>
  <c r="G146" i="2"/>
  <c r="N147" i="2" s="1"/>
  <c r="B147" i="2"/>
  <c r="I148" i="2" s="1"/>
  <c r="C147" i="2"/>
  <c r="J148" i="2" s="1"/>
  <c r="D147" i="2"/>
  <c r="K148" i="2" s="1"/>
  <c r="E147" i="2"/>
  <c r="L148" i="2" s="1"/>
  <c r="F147" i="2"/>
  <c r="M148" i="2" s="1"/>
  <c r="G147" i="2"/>
  <c r="N148" i="2" s="1"/>
  <c r="B148" i="2"/>
  <c r="I149" i="2" s="1"/>
  <c r="C148" i="2"/>
  <c r="J149" i="2" s="1"/>
  <c r="D148" i="2"/>
  <c r="K149" i="2" s="1"/>
  <c r="E148" i="2"/>
  <c r="L149" i="2" s="1"/>
  <c r="F148" i="2"/>
  <c r="M149" i="2" s="1"/>
  <c r="G148" i="2"/>
  <c r="N149" i="2" s="1"/>
  <c r="B149" i="2"/>
  <c r="I150" i="2" s="1"/>
  <c r="C149" i="2"/>
  <c r="J150" i="2" s="1"/>
  <c r="D149" i="2"/>
  <c r="K150" i="2" s="1"/>
  <c r="E149" i="2"/>
  <c r="L150" i="2" s="1"/>
  <c r="F149" i="2"/>
  <c r="M150" i="2" s="1"/>
  <c r="G149" i="2"/>
  <c r="N150" i="2" s="1"/>
  <c r="B150" i="2"/>
  <c r="I151" i="2" s="1"/>
  <c r="C150" i="2"/>
  <c r="J151" i="2" s="1"/>
  <c r="D150" i="2"/>
  <c r="K151" i="2" s="1"/>
  <c r="E150" i="2"/>
  <c r="L151" i="2" s="1"/>
  <c r="F150" i="2"/>
  <c r="M151" i="2" s="1"/>
  <c r="G150" i="2"/>
  <c r="N151" i="2" s="1"/>
  <c r="B151" i="2"/>
  <c r="I152" i="2" s="1"/>
  <c r="C151" i="2"/>
  <c r="J152" i="2" s="1"/>
  <c r="D151" i="2"/>
  <c r="K152" i="2" s="1"/>
  <c r="E151" i="2"/>
  <c r="L152" i="2" s="1"/>
  <c r="F151" i="2"/>
  <c r="M152" i="2" s="1"/>
  <c r="G151" i="2"/>
  <c r="N152" i="2" s="1"/>
  <c r="B152" i="2"/>
  <c r="I153" i="2" s="1"/>
  <c r="C152" i="2"/>
  <c r="J153" i="2" s="1"/>
  <c r="D152" i="2"/>
  <c r="K153" i="2" s="1"/>
  <c r="E152" i="2"/>
  <c r="L153" i="2" s="1"/>
  <c r="F152" i="2"/>
  <c r="M153" i="2" s="1"/>
  <c r="G152" i="2"/>
  <c r="N153" i="2" s="1"/>
  <c r="B153" i="2"/>
  <c r="I154" i="2" s="1"/>
  <c r="C153" i="2"/>
  <c r="J154" i="2" s="1"/>
  <c r="D153" i="2"/>
  <c r="K154" i="2" s="1"/>
  <c r="E153" i="2"/>
  <c r="L154" i="2" s="1"/>
  <c r="F153" i="2"/>
  <c r="M154" i="2" s="1"/>
  <c r="G153" i="2"/>
  <c r="N154" i="2" s="1"/>
  <c r="B154" i="2"/>
  <c r="I155" i="2" s="1"/>
  <c r="C154" i="2"/>
  <c r="J155" i="2" s="1"/>
  <c r="D154" i="2"/>
  <c r="K155" i="2" s="1"/>
  <c r="E154" i="2"/>
  <c r="L155" i="2" s="1"/>
  <c r="F154" i="2"/>
  <c r="M155" i="2" s="1"/>
  <c r="G154" i="2"/>
  <c r="N155" i="2" s="1"/>
  <c r="C5" i="2"/>
  <c r="J6" i="2" s="1"/>
  <c r="D5" i="2"/>
  <c r="K6" i="2" s="1"/>
  <c r="E5" i="2"/>
  <c r="L6" i="2" s="1"/>
  <c r="F5" i="2"/>
  <c r="M6" i="2" s="1"/>
  <c r="G5" i="2"/>
  <c r="N6" i="2" s="1"/>
  <c r="B5" i="2"/>
  <c r="I6" i="2" s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21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42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21" i="1"/>
  <c r="E7" i="1"/>
  <c r="G7" i="1" s="1"/>
  <c r="D3" i="4" l="1"/>
  <c r="F2" i="4"/>
  <c r="E3" i="4"/>
  <c r="E9" i="3"/>
  <c r="D9" i="3"/>
  <c r="D10" i="3" s="1"/>
  <c r="E8" i="3"/>
  <c r="E8" i="1"/>
  <c r="F7" i="1"/>
  <c r="D4" i="4" l="1"/>
  <c r="F3" i="4"/>
  <c r="D11" i="3"/>
  <c r="E10" i="3"/>
  <c r="G8" i="1"/>
  <c r="F8" i="1"/>
  <c r="E9" i="1"/>
  <c r="F4" i="4" l="1"/>
  <c r="D5" i="4"/>
  <c r="E4" i="4"/>
  <c r="D12" i="3"/>
  <c r="E11" i="3"/>
  <c r="E10" i="1"/>
  <c r="F9" i="1"/>
  <c r="F12" i="1" s="1"/>
  <c r="G9" i="1"/>
  <c r="D6" i="4" l="1"/>
  <c r="F5" i="4"/>
  <c r="E5" i="4"/>
  <c r="D13" i="3"/>
  <c r="E12" i="3"/>
  <c r="E11" i="1"/>
  <c r="G11" i="1" s="1"/>
  <c r="G12" i="1" s="1"/>
  <c r="G10" i="1"/>
  <c r="F6" i="4" l="1"/>
  <c r="D7" i="4"/>
  <c r="E6" i="4"/>
  <c r="D14" i="3"/>
  <c r="E13" i="3"/>
  <c r="F7" i="4" l="1"/>
  <c r="D8" i="4"/>
  <c r="E7" i="4"/>
  <c r="D15" i="3"/>
  <c r="E14" i="3"/>
  <c r="F8" i="4" l="1"/>
  <c r="D9" i="4"/>
  <c r="E8" i="4"/>
  <c r="D16" i="3"/>
  <c r="E15" i="3"/>
  <c r="F9" i="4" l="1"/>
  <c r="D10" i="4"/>
  <c r="E9" i="4"/>
  <c r="D17" i="3"/>
  <c r="E16" i="3"/>
  <c r="F10" i="4" l="1"/>
  <c r="D11" i="4"/>
  <c r="E10" i="4"/>
  <c r="D18" i="3"/>
  <c r="E17" i="3"/>
  <c r="F11" i="4" l="1"/>
  <c r="D12" i="4"/>
  <c r="E11" i="4"/>
  <c r="D19" i="3"/>
  <c r="E18" i="3"/>
  <c r="F12" i="4" l="1"/>
  <c r="D13" i="4"/>
  <c r="E12" i="4"/>
  <c r="D20" i="3"/>
  <c r="E19" i="3"/>
  <c r="F13" i="4" l="1"/>
  <c r="D14" i="4"/>
  <c r="E13" i="4"/>
  <c r="D21" i="3"/>
  <c r="E20" i="3"/>
  <c r="F14" i="4" l="1"/>
  <c r="D15" i="4"/>
  <c r="E14" i="4"/>
  <c r="D22" i="3"/>
  <c r="E21" i="3"/>
  <c r="F15" i="4" l="1"/>
  <c r="D16" i="4"/>
  <c r="E15" i="4"/>
  <c r="D23" i="3"/>
  <c r="E22" i="3"/>
  <c r="F16" i="4" l="1"/>
  <c r="D17" i="4"/>
  <c r="E16" i="4"/>
  <c r="D24" i="3"/>
  <c r="E23" i="3"/>
  <c r="F17" i="4" l="1"/>
  <c r="D18" i="4"/>
  <c r="E17" i="4"/>
  <c r="D25" i="3"/>
  <c r="E24" i="3"/>
  <c r="F18" i="4" l="1"/>
  <c r="D19" i="4"/>
  <c r="E18" i="4"/>
  <c r="D26" i="3"/>
  <c r="E25" i="3"/>
  <c r="F19" i="4" l="1"/>
  <c r="D20" i="4"/>
  <c r="E19" i="4"/>
  <c r="D27" i="3"/>
  <c r="E26" i="3"/>
  <c r="F20" i="4" l="1"/>
  <c r="E20" i="4"/>
  <c r="D21" i="4"/>
  <c r="D28" i="3"/>
  <c r="E27" i="3"/>
  <c r="F21" i="4" l="1"/>
  <c r="D22" i="4"/>
  <c r="E21" i="4"/>
  <c r="D29" i="3"/>
  <c r="E28" i="3"/>
  <c r="F22" i="4" l="1"/>
  <c r="D23" i="4"/>
  <c r="E22" i="4"/>
  <c r="D30" i="3"/>
  <c r="E29" i="3"/>
  <c r="F23" i="4" l="1"/>
  <c r="D24" i="4"/>
  <c r="E23" i="4"/>
  <c r="D31" i="3"/>
  <c r="E30" i="3"/>
  <c r="F24" i="4" l="1"/>
  <c r="D25" i="4"/>
  <c r="E24" i="4"/>
  <c r="D32" i="3"/>
  <c r="E31" i="3"/>
  <c r="F25" i="4" l="1"/>
  <c r="D26" i="4"/>
  <c r="E25" i="4"/>
  <c r="D33" i="3"/>
  <c r="E32" i="3"/>
  <c r="F26" i="4" l="1"/>
  <c r="D27" i="4"/>
  <c r="E26" i="4"/>
  <c r="D34" i="3"/>
  <c r="E33" i="3"/>
  <c r="F27" i="4" l="1"/>
  <c r="D28" i="4"/>
  <c r="E27" i="4"/>
  <c r="D35" i="3"/>
  <c r="E34" i="3"/>
  <c r="F28" i="4" l="1"/>
  <c r="D29" i="4"/>
  <c r="E28" i="4"/>
  <c r="D36" i="3"/>
  <c r="E35" i="3"/>
  <c r="F29" i="4" l="1"/>
  <c r="E29" i="4"/>
  <c r="D30" i="4"/>
  <c r="D37" i="3"/>
  <c r="E36" i="3"/>
  <c r="F30" i="4" l="1"/>
  <c r="D31" i="4"/>
  <c r="E30" i="4"/>
  <c r="D38" i="3"/>
  <c r="E37" i="3"/>
  <c r="F31" i="4" l="1"/>
  <c r="E31" i="4"/>
  <c r="D32" i="4"/>
  <c r="D39" i="3"/>
  <c r="E38" i="3"/>
  <c r="F32" i="4" l="1"/>
  <c r="D33" i="4"/>
  <c r="E32" i="4"/>
  <c r="D40" i="3"/>
  <c r="E39" i="3"/>
  <c r="F33" i="4" l="1"/>
  <c r="D34" i="4"/>
  <c r="E33" i="4"/>
  <c r="D41" i="3"/>
  <c r="E40" i="3"/>
  <c r="F34" i="4" l="1"/>
  <c r="D35" i="4"/>
  <c r="E34" i="4"/>
  <c r="D42" i="3"/>
  <c r="E41" i="3"/>
  <c r="F35" i="4" l="1"/>
  <c r="D36" i="4"/>
  <c r="E35" i="4"/>
  <c r="D43" i="3"/>
  <c r="E42" i="3"/>
  <c r="F36" i="4" l="1"/>
  <c r="D37" i="4"/>
  <c r="E36" i="4"/>
  <c r="D44" i="3"/>
  <c r="E43" i="3"/>
  <c r="F37" i="4" l="1"/>
  <c r="D38" i="4"/>
  <c r="E37" i="4"/>
  <c r="D45" i="3"/>
  <c r="E44" i="3"/>
  <c r="F38" i="4" l="1"/>
  <c r="D39" i="4"/>
  <c r="E38" i="4"/>
  <c r="D46" i="3"/>
  <c r="E45" i="3"/>
  <c r="F39" i="4" l="1"/>
  <c r="D40" i="4"/>
  <c r="E39" i="4"/>
  <c r="D47" i="3"/>
  <c r="E46" i="3"/>
  <c r="F40" i="4" l="1"/>
  <c r="D41" i="4"/>
  <c r="E40" i="4"/>
  <c r="D48" i="3"/>
  <c r="E47" i="3"/>
  <c r="F41" i="4" l="1"/>
  <c r="D42" i="4"/>
  <c r="E41" i="4"/>
  <c r="D49" i="3"/>
  <c r="E48" i="3"/>
  <c r="F42" i="4" l="1"/>
  <c r="D43" i="4"/>
  <c r="E42" i="4"/>
  <c r="D50" i="3"/>
  <c r="E49" i="3"/>
  <c r="F43" i="4" l="1"/>
  <c r="D44" i="4"/>
  <c r="E43" i="4"/>
  <c r="D51" i="3"/>
  <c r="E50" i="3"/>
  <c r="F44" i="4" l="1"/>
  <c r="D45" i="4"/>
  <c r="E44" i="4"/>
  <c r="D52" i="3"/>
  <c r="E51" i="3"/>
  <c r="F45" i="4" l="1"/>
  <c r="D46" i="4"/>
  <c r="E45" i="4"/>
  <c r="D53" i="3"/>
  <c r="E52" i="3"/>
  <c r="F46" i="4" l="1"/>
  <c r="D47" i="4"/>
  <c r="E46" i="4"/>
  <c r="D54" i="3"/>
  <c r="E53" i="3"/>
  <c r="F47" i="4" l="1"/>
  <c r="E47" i="4"/>
  <c r="D48" i="4"/>
  <c r="D55" i="3"/>
  <c r="E54" i="3"/>
  <c r="F48" i="4" l="1"/>
  <c r="E48" i="4"/>
  <c r="D49" i="4"/>
  <c r="D56" i="3"/>
  <c r="E55" i="3"/>
  <c r="F49" i="4" l="1"/>
  <c r="D50" i="4"/>
  <c r="E49" i="4"/>
  <c r="D57" i="3"/>
  <c r="E56" i="3"/>
  <c r="F50" i="4" l="1"/>
  <c r="D51" i="4"/>
  <c r="E50" i="4"/>
  <c r="D58" i="3"/>
  <c r="E57" i="3"/>
  <c r="F51" i="4" l="1"/>
  <c r="D52" i="4"/>
  <c r="E51" i="4"/>
  <c r="D59" i="3"/>
  <c r="E58" i="3"/>
  <c r="F52" i="4" l="1"/>
  <c r="D53" i="4"/>
  <c r="E52" i="4"/>
  <c r="D60" i="3"/>
  <c r="E59" i="3"/>
  <c r="F53" i="4" l="1"/>
  <c r="D54" i="4"/>
  <c r="E53" i="4"/>
  <c r="D61" i="3"/>
  <c r="E60" i="3"/>
  <c r="F54" i="4" l="1"/>
  <c r="D55" i="4"/>
  <c r="E54" i="4"/>
  <c r="D62" i="3"/>
  <c r="E61" i="3"/>
  <c r="F55" i="4" l="1"/>
  <c r="E55" i="4"/>
  <c r="D56" i="4"/>
  <c r="D63" i="3"/>
  <c r="E62" i="3"/>
  <c r="F56" i="4" l="1"/>
  <c r="D57" i="4"/>
  <c r="E56" i="4"/>
  <c r="D64" i="3"/>
  <c r="E63" i="3"/>
  <c r="F57" i="4" l="1"/>
  <c r="E57" i="4"/>
  <c r="D58" i="4"/>
  <c r="D65" i="3"/>
  <c r="E64" i="3"/>
  <c r="F58" i="4" l="1"/>
  <c r="D59" i="4"/>
  <c r="E58" i="4"/>
  <c r="D66" i="3"/>
  <c r="E65" i="3"/>
  <c r="F59" i="4" l="1"/>
  <c r="D60" i="4"/>
  <c r="E59" i="4"/>
  <c r="D67" i="3"/>
  <c r="E66" i="3"/>
  <c r="F60" i="4" l="1"/>
  <c r="D61" i="4"/>
  <c r="E60" i="4"/>
  <c r="D68" i="3"/>
  <c r="E67" i="3"/>
  <c r="F61" i="4" l="1"/>
  <c r="D62" i="4"/>
  <c r="E61" i="4"/>
  <c r="D69" i="3"/>
  <c r="E68" i="3"/>
  <c r="F62" i="4" l="1"/>
  <c r="D63" i="4"/>
  <c r="E62" i="4"/>
  <c r="D70" i="3"/>
  <c r="E69" i="3"/>
  <c r="F63" i="4" l="1"/>
  <c r="D64" i="4"/>
  <c r="E63" i="4"/>
  <c r="D71" i="3"/>
  <c r="E70" i="3"/>
  <c r="F64" i="4" l="1"/>
  <c r="D65" i="4"/>
  <c r="E64" i="4"/>
  <c r="D72" i="3"/>
  <c r="E71" i="3"/>
  <c r="F65" i="4" l="1"/>
  <c r="D66" i="4"/>
  <c r="E65" i="4"/>
  <c r="D73" i="3"/>
  <c r="E72" i="3"/>
  <c r="F66" i="4" l="1"/>
  <c r="D67" i="4"/>
  <c r="E66" i="4"/>
  <c r="D74" i="3"/>
  <c r="E73" i="3"/>
  <c r="F67" i="4" l="1"/>
  <c r="D68" i="4"/>
  <c r="E67" i="4"/>
  <c r="D75" i="3"/>
  <c r="E74" i="3"/>
  <c r="F68" i="4" l="1"/>
  <c r="D69" i="4"/>
  <c r="E68" i="4"/>
  <c r="D76" i="3"/>
  <c r="E75" i="3"/>
  <c r="F69" i="4" l="1"/>
  <c r="D70" i="4"/>
  <c r="E69" i="4"/>
  <c r="D77" i="3"/>
  <c r="E76" i="3"/>
  <c r="F70" i="4" l="1"/>
  <c r="D71" i="4"/>
  <c r="E70" i="4"/>
  <c r="D78" i="3"/>
  <c r="E77" i="3"/>
  <c r="F71" i="4" l="1"/>
  <c r="D72" i="4"/>
  <c r="E71" i="4"/>
  <c r="D79" i="3"/>
  <c r="E78" i="3"/>
  <c r="F72" i="4" l="1"/>
  <c r="E72" i="4"/>
  <c r="D73" i="4"/>
  <c r="D80" i="3"/>
  <c r="E79" i="3"/>
  <c r="F73" i="4" l="1"/>
  <c r="D74" i="4"/>
  <c r="E73" i="4"/>
  <c r="D81" i="3"/>
  <c r="E80" i="3"/>
  <c r="F74" i="4" l="1"/>
  <c r="D75" i="4"/>
  <c r="E74" i="4"/>
  <c r="D82" i="3"/>
  <c r="E81" i="3"/>
  <c r="F75" i="4" l="1"/>
  <c r="D76" i="4"/>
  <c r="E75" i="4"/>
  <c r="D83" i="3"/>
  <c r="E82" i="3"/>
  <c r="F76" i="4" l="1"/>
  <c r="D77" i="4"/>
  <c r="E76" i="4"/>
  <c r="D84" i="3"/>
  <c r="E83" i="3"/>
  <c r="F77" i="4" l="1"/>
  <c r="D78" i="4"/>
  <c r="E77" i="4"/>
  <c r="D85" i="3"/>
  <c r="E84" i="3"/>
  <c r="F78" i="4" l="1"/>
  <c r="D79" i="4"/>
  <c r="E78" i="4"/>
  <c r="D86" i="3"/>
  <c r="E85" i="3"/>
  <c r="F79" i="4" l="1"/>
  <c r="D80" i="4"/>
  <c r="E79" i="4"/>
  <c r="D87" i="3"/>
  <c r="E86" i="3"/>
  <c r="F80" i="4" l="1"/>
  <c r="E80" i="4"/>
  <c r="D81" i="4"/>
  <c r="D88" i="3"/>
  <c r="E87" i="3"/>
  <c r="F81" i="4" l="1"/>
  <c r="D82" i="4"/>
  <c r="E81" i="4"/>
  <c r="D89" i="3"/>
  <c r="E88" i="3"/>
  <c r="F82" i="4" l="1"/>
  <c r="D83" i="4"/>
  <c r="E82" i="4"/>
  <c r="D90" i="3"/>
  <c r="E89" i="3"/>
  <c r="F83" i="4" l="1"/>
  <c r="D84" i="4"/>
  <c r="E83" i="4"/>
  <c r="D91" i="3"/>
  <c r="E90" i="3"/>
  <c r="F84" i="4" l="1"/>
  <c r="D85" i="4"/>
  <c r="E84" i="4"/>
  <c r="D92" i="3"/>
  <c r="E91" i="3"/>
  <c r="F85" i="4" l="1"/>
  <c r="D86" i="4"/>
  <c r="E85" i="4"/>
  <c r="D93" i="3"/>
  <c r="E92" i="3"/>
  <c r="F86" i="4" l="1"/>
  <c r="D87" i="4"/>
  <c r="E86" i="4"/>
  <c r="D94" i="3"/>
  <c r="E93" i="3"/>
  <c r="F87" i="4" l="1"/>
  <c r="E87" i="4"/>
  <c r="D88" i="4"/>
  <c r="D95" i="3"/>
  <c r="E94" i="3"/>
  <c r="F88" i="4" l="1"/>
  <c r="D89" i="4"/>
  <c r="E88" i="4"/>
  <c r="D96" i="3"/>
  <c r="E95" i="3"/>
  <c r="F89" i="4" l="1"/>
  <c r="D90" i="4"/>
  <c r="E89" i="4"/>
  <c r="D97" i="3"/>
  <c r="E96" i="3"/>
  <c r="F90" i="4" l="1"/>
  <c r="D91" i="4"/>
  <c r="E90" i="4"/>
  <c r="D98" i="3"/>
  <c r="E97" i="3"/>
  <c r="F91" i="4" l="1"/>
  <c r="D92" i="4"/>
  <c r="E91" i="4"/>
  <c r="D99" i="3"/>
  <c r="E98" i="3"/>
  <c r="F92" i="4" l="1"/>
  <c r="D93" i="4"/>
  <c r="E92" i="4"/>
  <c r="D100" i="3"/>
  <c r="E99" i="3"/>
  <c r="F93" i="4" l="1"/>
  <c r="D94" i="4"/>
  <c r="E93" i="4"/>
  <c r="D101" i="3"/>
  <c r="E100" i="3"/>
  <c r="F94" i="4" l="1"/>
  <c r="D95" i="4"/>
  <c r="E94" i="4"/>
  <c r="D102" i="3"/>
  <c r="E101" i="3"/>
  <c r="F95" i="4" l="1"/>
  <c r="D96" i="4"/>
  <c r="E95" i="4"/>
  <c r="D103" i="3"/>
  <c r="E102" i="3"/>
  <c r="F96" i="4" l="1"/>
  <c r="D97" i="4"/>
  <c r="E96" i="4"/>
  <c r="D104" i="3"/>
  <c r="E103" i="3"/>
  <c r="F97" i="4" l="1"/>
  <c r="D98" i="4"/>
  <c r="E97" i="4"/>
  <c r="D105" i="3"/>
  <c r="E104" i="3"/>
  <c r="F98" i="4" l="1"/>
  <c r="D99" i="4"/>
  <c r="E98" i="4"/>
  <c r="D106" i="3"/>
  <c r="E105" i="3"/>
  <c r="F99" i="4" l="1"/>
  <c r="E99" i="4"/>
  <c r="D100" i="4"/>
  <c r="D107" i="3"/>
  <c r="E107" i="3" s="1"/>
  <c r="E106" i="3"/>
  <c r="F100" i="4" l="1"/>
  <c r="D101" i="4"/>
  <c r="E100" i="4"/>
  <c r="E108" i="3"/>
  <c r="F107" i="3" s="1"/>
  <c r="E101" i="4" l="1"/>
  <c r="F101" i="4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G8" i="3" l="1"/>
  <c r="I8" i="3" l="1"/>
  <c r="H8" i="3"/>
  <c r="J8" i="3" s="1"/>
</calcChain>
</file>

<file path=xl/sharedStrings.xml><?xml version="1.0" encoding="utf-8"?>
<sst xmlns="http://schemas.openxmlformats.org/spreadsheetml/2006/main" count="85" uniqueCount="72">
  <si>
    <t>起息日</t>
  </si>
  <si>
    <t>行权日</t>
  </si>
  <si>
    <t>到期日</t>
  </si>
  <si>
    <t>票面利率</t>
  </si>
  <si>
    <t>付息频率</t>
  </si>
  <si>
    <t>1Y1次</t>
  </si>
  <si>
    <t>计息规则</t>
  </si>
  <si>
    <t>A/365F</t>
  </si>
  <si>
    <t>估值日</t>
  </si>
  <si>
    <t>上一付息日</t>
  </si>
  <si>
    <t>当前净价</t>
  </si>
  <si>
    <t>累计利息</t>
  </si>
  <si>
    <t>当前全价</t>
  </si>
  <si>
    <t>YTP</t>
  </si>
  <si>
    <t>YTM</t>
  </si>
  <si>
    <t>序号</t>
  </si>
  <si>
    <t>现金流日期</t>
  </si>
  <si>
    <t>现金流1</t>
  </si>
  <si>
    <t>现金流2</t>
  </si>
  <si>
    <t>距估值日时间</t>
  </si>
  <si>
    <t>现值1</t>
  </si>
  <si>
    <t>现值2</t>
  </si>
  <si>
    <t>序号</t>
    <phoneticPr fontId="4" type="noConversion"/>
  </si>
  <si>
    <t>现金流日期</t>
    <phoneticPr fontId="4" type="noConversion"/>
  </si>
  <si>
    <t>现金流</t>
    <phoneticPr fontId="4" type="noConversion"/>
  </si>
  <si>
    <t>距估值日时间</t>
    <phoneticPr fontId="4" type="noConversion"/>
  </si>
  <si>
    <t>现值</t>
    <phoneticPr fontId="4" type="noConversion"/>
  </si>
  <si>
    <t>YTM</t>
    <phoneticPr fontId="4" type="noConversion"/>
  </si>
  <si>
    <t>Price-不行权</t>
    <phoneticPr fontId="4" type="noConversion"/>
  </si>
  <si>
    <t>call行权</t>
    <phoneticPr fontId="4" type="noConversion"/>
  </si>
  <si>
    <t>put行权</t>
    <phoneticPr fontId="4" type="noConversion"/>
  </si>
  <si>
    <t>A</t>
  </si>
  <si>
    <t>B</t>
  </si>
  <si>
    <t>C</t>
  </si>
  <si>
    <t>D</t>
    <phoneticPr fontId="4" type="noConversion"/>
  </si>
  <si>
    <t>期限</t>
  </si>
  <si>
    <t>E</t>
    <phoneticPr fontId="4" type="noConversion"/>
  </si>
  <si>
    <t>F</t>
    <phoneticPr fontId="4" type="noConversion"/>
  </si>
  <si>
    <t>P(A)</t>
    <phoneticPr fontId="4" type="noConversion"/>
  </si>
  <si>
    <t>P(B)</t>
    <phoneticPr fontId="4" type="noConversion"/>
  </si>
  <si>
    <t>P(D)</t>
    <phoneticPr fontId="4" type="noConversion"/>
  </si>
  <si>
    <t>P(E)</t>
    <phoneticPr fontId="4" type="noConversion"/>
  </si>
  <si>
    <t>P(C )</t>
    <phoneticPr fontId="4" type="noConversion"/>
  </si>
  <si>
    <t>债券</t>
    <phoneticPr fontId="4" type="noConversion"/>
  </si>
  <si>
    <t>P（F)</t>
    <phoneticPr fontId="4" type="noConversion"/>
  </si>
  <si>
    <t>序号</t>
    <phoneticPr fontId="4" type="noConversion"/>
  </si>
  <si>
    <t>现金流时间</t>
  </si>
  <si>
    <t>现金流时间</t>
    <phoneticPr fontId="4" type="noConversion"/>
  </si>
  <si>
    <t>现金流</t>
  </si>
  <si>
    <t>现金流</t>
    <phoneticPr fontId="4" type="noConversion"/>
  </si>
  <si>
    <t>现金流现值</t>
  </si>
  <si>
    <t>现金流现值</t>
    <phoneticPr fontId="4" type="noConversion"/>
  </si>
  <si>
    <t>权重</t>
    <phoneticPr fontId="4" type="noConversion"/>
  </si>
  <si>
    <t>距估值日时间（半年）</t>
  </si>
  <si>
    <t>距估值日时间（半年）</t>
    <phoneticPr fontId="4" type="noConversion"/>
  </si>
  <si>
    <t>理论全价</t>
    <phoneticPr fontId="4" type="noConversion"/>
  </si>
  <si>
    <t>Macaulay久期(半年）</t>
    <phoneticPr fontId="4" type="noConversion"/>
  </si>
  <si>
    <t>修正久期（半年）</t>
    <phoneticPr fontId="4" type="noConversion"/>
  </si>
  <si>
    <t>Macaulay久期(年）</t>
    <phoneticPr fontId="4" type="noConversion"/>
  </si>
  <si>
    <t>修正久期（年）</t>
    <phoneticPr fontId="4" type="noConversion"/>
  </si>
  <si>
    <t>excel计算</t>
    <phoneticPr fontId="4" type="noConversion"/>
  </si>
  <si>
    <t>2024特别国债03（2400003.IB,019746.sh,102271.sz)
票面利率2.53%， 每年付息2次，初始期限50Y   计息规则：A/A
起息日：2024/06/15  下一付息日2024/12/15       到期日：2074/6/15     估值日：2024/11/27
估值日YTM:2.30%</t>
    <phoneticPr fontId="4" type="noConversion"/>
  </si>
  <si>
    <t>duration()</t>
    <phoneticPr fontId="4" type="noConversion"/>
  </si>
  <si>
    <t>Mduration()</t>
    <phoneticPr fontId="4" type="noConversion"/>
  </si>
  <si>
    <t>日期</t>
    <phoneticPr fontId="4" type="noConversion"/>
  </si>
  <si>
    <t>假如YTM保持为2.30%不变，久期随时间发生的变化</t>
    <phoneticPr fontId="4" type="noConversion"/>
  </si>
  <si>
    <t>Macaulay久期（年）</t>
    <phoneticPr fontId="4" type="noConversion"/>
  </si>
  <si>
    <t>现值之和</t>
    <phoneticPr fontId="4" type="noConversion"/>
  </si>
  <si>
    <t>被加权对象（T^2+T)</t>
    <phoneticPr fontId="4" type="noConversion"/>
  </si>
  <si>
    <t>权重</t>
    <phoneticPr fontId="4" type="noConversion"/>
  </si>
  <si>
    <t>凸性（期）</t>
    <phoneticPr fontId="4" type="noConversion"/>
  </si>
  <si>
    <t>凸性（年化）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</si>
</sst>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00_ "/>
    <numFmt numFmtId="178" formatCode="0.00_);[Red]\(0.00\)"/>
  </numFmts>
  <fonts count="6" x14ac:knownFonts="1">
    <font>
      <sz val="11"/>
      <color theme="1"/>
      <name val="等线"/>
      <family val="2"/>
      <charset val="134"/>
      <scheme val="minor"/>
    </font>
    <font>
      <sz val="11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b/>
      <sz val="11"/>
      <color rgb="FFFF0000"/>
      <name val="等线"/>
      <family val="3"/>
      <charset val="134"/>
    </font>
    <font>
      <sz val="9"/>
      <name val="等线"/>
      <family val="2"/>
      <charset val="134"/>
      <scheme val="minor"/>
    </font>
    <font>
      <sz val="9"/>
      <color rgb="FF000000"/>
      <name val="Microsoft YaHei UI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 readingOrder="1"/>
    </xf>
    <xf numFmtId="14" fontId="0" fillId="0" borderId="0" xfId="0" applyNumberFormat="1">
      <alignment vertical="center"/>
    </xf>
    <xf numFmtId="14" fontId="1" fillId="0" borderId="1" xfId="0" applyNumberFormat="1" applyFont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right" vertical="center" wrapText="1" readingOrder="1"/>
    </xf>
    <xf numFmtId="14" fontId="1" fillId="0" borderId="1" xfId="0" applyNumberFormat="1" applyFont="1" applyBorder="1" applyAlignment="1">
      <alignment horizontal="left" vertical="center" wrapText="1" readingOrder="1"/>
    </xf>
    <xf numFmtId="10" fontId="0" fillId="0" borderId="0" xfId="0" applyNumberFormat="1">
      <alignment vertical="center"/>
    </xf>
    <xf numFmtId="10" fontId="1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0" fontId="2" fillId="0" borderId="1" xfId="0" applyNumberFormat="1" applyFont="1" applyBorder="1" applyAlignment="1">
      <alignment horizontal="right" vertical="center" wrapText="1" readingOrder="1"/>
    </xf>
    <xf numFmtId="176" fontId="1" fillId="0" borderId="1" xfId="0" applyNumberFormat="1" applyFont="1" applyBorder="1" applyAlignment="1">
      <alignment horizontal="right" vertical="center" wrapText="1" readingOrder="1"/>
    </xf>
    <xf numFmtId="176" fontId="3" fillId="0" borderId="1" xfId="0" applyNumberFormat="1" applyFont="1" applyBorder="1" applyAlignment="1">
      <alignment horizontal="right" vertical="center" wrapText="1" readingOrder="1"/>
    </xf>
    <xf numFmtId="177" fontId="1" fillId="0" borderId="1" xfId="0" applyNumberFormat="1" applyFont="1" applyBorder="1" applyAlignment="1">
      <alignment horizontal="right" vertical="center" wrapText="1" readingOrder="1"/>
    </xf>
    <xf numFmtId="177" fontId="3" fillId="0" borderId="1" xfId="0" applyNumberFormat="1" applyFont="1" applyBorder="1" applyAlignment="1">
      <alignment horizontal="left" vertical="center" wrapText="1" readingOrder="1"/>
    </xf>
    <xf numFmtId="177" fontId="1" fillId="0" borderId="1" xfId="0" applyNumberFormat="1" applyFont="1" applyBorder="1" applyAlignment="1">
      <alignment horizontal="left" vertical="center" wrapText="1" readingOrder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2" xfId="0" applyBorder="1">
      <alignment vertical="center"/>
    </xf>
    <xf numFmtId="9" fontId="0" fillId="0" borderId="2" xfId="0" applyNumberFormat="1" applyBorder="1">
      <alignment vertical="center"/>
    </xf>
    <xf numFmtId="10" fontId="0" fillId="0" borderId="2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2029/08/22</a:t>
            </a:r>
            <a:r>
              <a:rPr lang="zh-CN" altLang="en-US"/>
              <a:t>蓉产</a:t>
            </a:r>
            <a:r>
              <a:rPr lang="en-US" altLang="zh-CN"/>
              <a:t>03</a:t>
            </a:r>
            <a:r>
              <a:rPr lang="zh-CN" altLang="en-US"/>
              <a:t>债券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9.7442038495188107E-2"/>
          <c:y val="0.18039370078740158"/>
          <c:w val="0.87200240594925649"/>
          <c:h val="0.66209062408865549"/>
        </c:manualLayout>
      </c:layout>
      <c:lineChart>
        <c:grouping val="standard"/>
        <c:varyColors val="0"/>
        <c:ser>
          <c:idx val="0"/>
          <c:order val="0"/>
          <c:tx>
            <c:strRef>
              <c:f>含权债券22蓉产03!$C$20</c:f>
              <c:strCache>
                <c:ptCount val="1"/>
                <c:pt idx="0">
                  <c:v>Price-不行权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含权债券22蓉产03!$B$23:$B$102</c:f>
              <c:numCache>
                <c:formatCode>0.00%</c:formatCode>
                <c:ptCount val="80"/>
                <c:pt idx="0">
                  <c:v>3.0000000000000001E-3</c:v>
                </c:pt>
                <c:pt idx="1">
                  <c:v>4.0000000000000001E-3</c:v>
                </c:pt>
                <c:pt idx="2">
                  <c:v>5.0000000000000001E-3</c:v>
                </c:pt>
                <c:pt idx="3">
                  <c:v>6.0000000000000001E-3</c:v>
                </c:pt>
                <c:pt idx="4">
                  <c:v>7.0000000000000001E-3</c:v>
                </c:pt>
                <c:pt idx="5">
                  <c:v>8.0000000000000002E-3</c:v>
                </c:pt>
                <c:pt idx="6">
                  <c:v>8.9999999999999993E-3</c:v>
                </c:pt>
                <c:pt idx="7">
                  <c:v>0.01</c:v>
                </c:pt>
                <c:pt idx="8">
                  <c:v>1.0999999999999999E-2</c:v>
                </c:pt>
                <c:pt idx="9">
                  <c:v>1.2E-2</c:v>
                </c:pt>
                <c:pt idx="10">
                  <c:v>1.2999999999999999E-2</c:v>
                </c:pt>
                <c:pt idx="11">
                  <c:v>1.4E-2</c:v>
                </c:pt>
                <c:pt idx="12">
                  <c:v>1.4999999999999999E-2</c:v>
                </c:pt>
                <c:pt idx="13">
                  <c:v>1.6E-2</c:v>
                </c:pt>
                <c:pt idx="14">
                  <c:v>1.7000000000000001E-2</c:v>
                </c:pt>
                <c:pt idx="15">
                  <c:v>1.7999999999999999E-2</c:v>
                </c:pt>
                <c:pt idx="16">
                  <c:v>1.9E-2</c:v>
                </c:pt>
                <c:pt idx="17">
                  <c:v>0.02</c:v>
                </c:pt>
                <c:pt idx="18">
                  <c:v>2.1000000000000001E-2</c:v>
                </c:pt>
                <c:pt idx="19">
                  <c:v>2.1999999999999999E-2</c:v>
                </c:pt>
                <c:pt idx="20">
                  <c:v>2.3E-2</c:v>
                </c:pt>
                <c:pt idx="21">
                  <c:v>2.4E-2</c:v>
                </c:pt>
                <c:pt idx="22">
                  <c:v>2.5000000000000001E-2</c:v>
                </c:pt>
                <c:pt idx="23">
                  <c:v>2.5999999999999999E-2</c:v>
                </c:pt>
                <c:pt idx="24">
                  <c:v>2.7E-2</c:v>
                </c:pt>
                <c:pt idx="25">
                  <c:v>2.8000000000000001E-2</c:v>
                </c:pt>
                <c:pt idx="26">
                  <c:v>2.9000000000000001E-2</c:v>
                </c:pt>
                <c:pt idx="27">
                  <c:v>0.03</c:v>
                </c:pt>
                <c:pt idx="28">
                  <c:v>3.1E-2</c:v>
                </c:pt>
                <c:pt idx="29">
                  <c:v>3.2000000000000001E-2</c:v>
                </c:pt>
                <c:pt idx="30">
                  <c:v>3.3000000000000002E-2</c:v>
                </c:pt>
                <c:pt idx="31">
                  <c:v>3.4000000000000002E-2</c:v>
                </c:pt>
                <c:pt idx="32">
                  <c:v>3.5000000000000003E-2</c:v>
                </c:pt>
                <c:pt idx="33">
                  <c:v>3.5999999999999997E-2</c:v>
                </c:pt>
                <c:pt idx="34">
                  <c:v>3.6999999999999998E-2</c:v>
                </c:pt>
                <c:pt idx="35">
                  <c:v>3.7999999999999999E-2</c:v>
                </c:pt>
                <c:pt idx="36">
                  <c:v>3.9E-2</c:v>
                </c:pt>
                <c:pt idx="37">
                  <c:v>0.04</c:v>
                </c:pt>
                <c:pt idx="38">
                  <c:v>4.1000000000000002E-2</c:v>
                </c:pt>
                <c:pt idx="39">
                  <c:v>4.2000000000000003E-2</c:v>
                </c:pt>
                <c:pt idx="40">
                  <c:v>4.2999999999999997E-2</c:v>
                </c:pt>
                <c:pt idx="41">
                  <c:v>4.3999999999999997E-2</c:v>
                </c:pt>
                <c:pt idx="42">
                  <c:v>4.4999999999999998E-2</c:v>
                </c:pt>
                <c:pt idx="43">
                  <c:v>4.5999999999999999E-2</c:v>
                </c:pt>
                <c:pt idx="44">
                  <c:v>4.7E-2</c:v>
                </c:pt>
                <c:pt idx="45">
                  <c:v>4.8000000000000001E-2</c:v>
                </c:pt>
                <c:pt idx="46">
                  <c:v>4.9000000000000002E-2</c:v>
                </c:pt>
                <c:pt idx="47">
                  <c:v>0.05</c:v>
                </c:pt>
                <c:pt idx="48">
                  <c:v>5.0999999999999997E-2</c:v>
                </c:pt>
                <c:pt idx="49">
                  <c:v>5.1999999999999998E-2</c:v>
                </c:pt>
                <c:pt idx="50">
                  <c:v>5.2999999999999999E-2</c:v>
                </c:pt>
                <c:pt idx="51">
                  <c:v>5.3999999999999999E-2</c:v>
                </c:pt>
                <c:pt idx="52">
                  <c:v>5.5E-2</c:v>
                </c:pt>
                <c:pt idx="53">
                  <c:v>5.6000000000000001E-2</c:v>
                </c:pt>
                <c:pt idx="54">
                  <c:v>5.7000000000000002E-2</c:v>
                </c:pt>
                <c:pt idx="55">
                  <c:v>5.8000000000000003E-2</c:v>
                </c:pt>
                <c:pt idx="56">
                  <c:v>5.8999999999999997E-2</c:v>
                </c:pt>
                <c:pt idx="57">
                  <c:v>0.06</c:v>
                </c:pt>
                <c:pt idx="58">
                  <c:v>6.0999999999999999E-2</c:v>
                </c:pt>
                <c:pt idx="59">
                  <c:v>6.2E-2</c:v>
                </c:pt>
                <c:pt idx="60">
                  <c:v>6.3E-2</c:v>
                </c:pt>
                <c:pt idx="61">
                  <c:v>6.4000000000000001E-2</c:v>
                </c:pt>
                <c:pt idx="62">
                  <c:v>6.5000000000000002E-2</c:v>
                </c:pt>
                <c:pt idx="63">
                  <c:v>6.6000000000000003E-2</c:v>
                </c:pt>
                <c:pt idx="64">
                  <c:v>6.7000000000000004E-2</c:v>
                </c:pt>
                <c:pt idx="65">
                  <c:v>6.8000000000000005E-2</c:v>
                </c:pt>
                <c:pt idx="66">
                  <c:v>6.9000000000000006E-2</c:v>
                </c:pt>
                <c:pt idx="67">
                  <c:v>7.0000000000000007E-2</c:v>
                </c:pt>
                <c:pt idx="68">
                  <c:v>7.0999999999999994E-2</c:v>
                </c:pt>
                <c:pt idx="69">
                  <c:v>7.1999999999999995E-2</c:v>
                </c:pt>
                <c:pt idx="70">
                  <c:v>7.2999999999999995E-2</c:v>
                </c:pt>
                <c:pt idx="71">
                  <c:v>7.3999999999999996E-2</c:v>
                </c:pt>
                <c:pt idx="72">
                  <c:v>7.4999999999999997E-2</c:v>
                </c:pt>
                <c:pt idx="73">
                  <c:v>7.5999999999999998E-2</c:v>
                </c:pt>
                <c:pt idx="74">
                  <c:v>7.6999999999999999E-2</c:v>
                </c:pt>
                <c:pt idx="75">
                  <c:v>7.8E-2</c:v>
                </c:pt>
                <c:pt idx="76">
                  <c:v>7.9000000000000001E-2</c:v>
                </c:pt>
                <c:pt idx="77">
                  <c:v>0.08</c:v>
                </c:pt>
              </c:numCache>
            </c:numRef>
          </c:cat>
          <c:val>
            <c:numRef>
              <c:f>含权债券22蓉产03!$C$23:$C$102</c:f>
              <c:numCache>
                <c:formatCode>General</c:formatCode>
                <c:ptCount val="80"/>
                <c:pt idx="0">
                  <c:v>108.91956361627942</c:v>
                </c:pt>
                <c:pt idx="1">
                  <c:v>108.3989444384719</c:v>
                </c:pt>
                <c:pt idx="2">
                  <c:v>107.88138612495827</c:v>
                </c:pt>
                <c:pt idx="3">
                  <c:v>107.36686756251744</c:v>
                </c:pt>
                <c:pt idx="4">
                  <c:v>106.85536780464898</c:v>
                </c:pt>
                <c:pt idx="5">
                  <c:v>106.34686607009024</c:v>
                </c:pt>
                <c:pt idx="6">
                  <c:v>105.84134174135053</c:v>
                </c:pt>
                <c:pt idx="7">
                  <c:v>105.33877436325763</c:v>
                </c:pt>
                <c:pt idx="8">
                  <c:v>104.83914364152045</c:v>
                </c:pt>
                <c:pt idx="9">
                  <c:v>104.3424294413043</c:v>
                </c:pt>
                <c:pt idx="10">
                  <c:v>103.84861178582148</c:v>
                </c:pt>
                <c:pt idx="11">
                  <c:v>103.35767085493455</c:v>
                </c:pt>
                <c:pt idx="12">
                  <c:v>102.86958698377448</c:v>
                </c:pt>
                <c:pt idx="13">
                  <c:v>102.3843406613708</c:v>
                </c:pt>
                <c:pt idx="14">
                  <c:v>101.90191252929732</c:v>
                </c:pt>
                <c:pt idx="15">
                  <c:v>101.42228338032861</c:v>
                </c:pt>
                <c:pt idx="16">
                  <c:v>100.94543415711198</c:v>
                </c:pt>
                <c:pt idx="17">
                  <c:v>100.47134595085042</c:v>
                </c:pt>
                <c:pt idx="18">
                  <c:v>100.00000000000006</c:v>
                </c:pt>
                <c:pt idx="19">
                  <c:v>99.531377688978793</c:v>
                </c:pt>
                <c:pt idx="20">
                  <c:v>99.065460546889113</c:v>
                </c:pt>
                <c:pt idx="21">
                  <c:v>98.602230246251551</c:v>
                </c:pt>
                <c:pt idx="22">
                  <c:v>98.141668601752301</c:v>
                </c:pt>
                <c:pt idx="23">
                  <c:v>97.683757569001216</c:v>
                </c:pt>
                <c:pt idx="24">
                  <c:v>97.22847924330344</c:v>
                </c:pt>
                <c:pt idx="25">
                  <c:v>96.77581585844159</c:v>
                </c:pt>
                <c:pt idx="26">
                  <c:v>96.325749785470876</c:v>
                </c:pt>
                <c:pt idx="27">
                  <c:v>95.878263531524922</c:v>
                </c:pt>
                <c:pt idx="28">
                  <c:v>95.433339738633833</c:v>
                </c:pt>
                <c:pt idx="29">
                  <c:v>94.990961182553121</c:v>
                </c:pt>
                <c:pt idx="30">
                  <c:v>94.551110771604556</c:v>
                </c:pt>
                <c:pt idx="31">
                  <c:v>94.113771545527243</c:v>
                </c:pt>
                <c:pt idx="32">
                  <c:v>93.678926674340985</c:v>
                </c:pt>
                <c:pt idx="33">
                  <c:v>93.246559457219263</c:v>
                </c:pt>
                <c:pt idx="34">
                  <c:v>92.816653321374346</c:v>
                </c:pt>
                <c:pt idx="35">
                  <c:v>92.389191820951709</c:v>
                </c:pt>
                <c:pt idx="36">
                  <c:v>91.964158635936542</c:v>
                </c:pt>
                <c:pt idx="37">
                  <c:v>91.541537571069185</c:v>
                </c:pt>
                <c:pt idx="38">
                  <c:v>91.121312554772601</c:v>
                </c:pt>
                <c:pt idx="39">
                  <c:v>90.703467638088327</c:v>
                </c:pt>
                <c:pt idx="40">
                  <c:v>90.287986993624273</c:v>
                </c:pt>
                <c:pt idx="41">
                  <c:v>89.874854914511104</c:v>
                </c:pt>
                <c:pt idx="42">
                  <c:v>89.464055813369839</c:v>
                </c:pt>
                <c:pt idx="43">
                  <c:v>89.055574221288083</c:v>
                </c:pt>
                <c:pt idx="44">
                  <c:v>88.649394786807278</c:v>
                </c:pt>
                <c:pt idx="45">
                  <c:v>88.245502274918081</c:v>
                </c:pt>
                <c:pt idx="46">
                  <c:v>87.843881566066969</c:v>
                </c:pt>
                <c:pt idx="47">
                  <c:v>87.444517655170614</c:v>
                </c:pt>
                <c:pt idx="48">
                  <c:v>87.047395650640922</c:v>
                </c:pt>
                <c:pt idx="49">
                  <c:v>86.652500773418396</c:v>
                </c:pt>
                <c:pt idx="50">
                  <c:v>86.259818356015401</c:v>
                </c:pt>
                <c:pt idx="51">
                  <c:v>85.869333841567538</c:v>
                </c:pt>
                <c:pt idx="52">
                  <c:v>85.481032782895056</c:v>
                </c:pt>
                <c:pt idx="53">
                  <c:v>85.094900841572112</c:v>
                </c:pt>
                <c:pt idx="54">
                  <c:v>84.710923787005754</c:v>
                </c:pt>
                <c:pt idx="55">
                  <c:v>84.329087495522487</c:v>
                </c:pt>
                <c:pt idx="56">
                  <c:v>83.94937794946452</c:v>
                </c:pt>
                <c:pt idx="57">
                  <c:v>83.571781236293688</c:v>
                </c:pt>
                <c:pt idx="58">
                  <c:v>83.196283547704454</c:v>
                </c:pt>
                <c:pt idx="59">
                  <c:v>82.822871178744379</c:v>
                </c:pt>
                <c:pt idx="60">
                  <c:v>82.451530526943884</c:v>
                </c:pt>
                <c:pt idx="61">
                  <c:v>82.082248091453039</c:v>
                </c:pt>
                <c:pt idx="62">
                  <c:v>81.715010472187714</c:v>
                </c:pt>
                <c:pt idx="63">
                  <c:v>81.34980436898212</c:v>
                </c:pt>
                <c:pt idx="64">
                  <c:v>80.986616580751004</c:v>
                </c:pt>
                <c:pt idx="65">
                  <c:v>80.625434004657933</c:v>
                </c:pt>
                <c:pt idx="66">
                  <c:v>80.266243635293051</c:v>
                </c:pt>
                <c:pt idx="67">
                  <c:v>79.909032563856783</c:v>
                </c:pt>
                <c:pt idx="68">
                  <c:v>79.553787977352599</c:v>
                </c:pt>
                <c:pt idx="69">
                  <c:v>79.200497157786216</c:v>
                </c:pt>
                <c:pt idx="70">
                  <c:v>78.84914748137308</c:v>
                </c:pt>
                <c:pt idx="71">
                  <c:v>78.499726417752143</c:v>
                </c:pt>
                <c:pt idx="72">
                  <c:v>78.152221529208362</c:v>
                </c:pt>
                <c:pt idx="73">
                  <c:v>77.806620469900793</c:v>
                </c:pt>
                <c:pt idx="74">
                  <c:v>77.462910985099313</c:v>
                </c:pt>
                <c:pt idx="75">
                  <c:v>77.121080910427111</c:v>
                </c:pt>
                <c:pt idx="76">
                  <c:v>76.781118171111288</c:v>
                </c:pt>
                <c:pt idx="77">
                  <c:v>76.443010781239281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4-415F-8755-72423D638B59}"/>
            </c:ext>
          </c:extLst>
        </c:ser>
        <c:ser>
          <c:idx val="1"/>
          <c:order val="1"/>
          <c:tx>
            <c:strRef>
              <c:f>含权债券22蓉产03!$D$20</c:f>
              <c:strCache>
                <c:ptCount val="1"/>
                <c:pt idx="0">
                  <c:v>call行权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含权债券22蓉产03!$B$23:$B$102</c:f>
              <c:numCache>
                <c:formatCode>0.00%</c:formatCode>
                <c:ptCount val="80"/>
                <c:pt idx="0">
                  <c:v>3.0000000000000001E-3</c:v>
                </c:pt>
                <c:pt idx="1">
                  <c:v>4.0000000000000001E-3</c:v>
                </c:pt>
                <c:pt idx="2">
                  <c:v>5.0000000000000001E-3</c:v>
                </c:pt>
                <c:pt idx="3">
                  <c:v>6.0000000000000001E-3</c:v>
                </c:pt>
                <c:pt idx="4">
                  <c:v>7.0000000000000001E-3</c:v>
                </c:pt>
                <c:pt idx="5">
                  <c:v>8.0000000000000002E-3</c:v>
                </c:pt>
                <c:pt idx="6">
                  <c:v>8.9999999999999993E-3</c:v>
                </c:pt>
                <c:pt idx="7">
                  <c:v>0.01</c:v>
                </c:pt>
                <c:pt idx="8">
                  <c:v>1.0999999999999999E-2</c:v>
                </c:pt>
                <c:pt idx="9">
                  <c:v>1.2E-2</c:v>
                </c:pt>
                <c:pt idx="10">
                  <c:v>1.2999999999999999E-2</c:v>
                </c:pt>
                <c:pt idx="11">
                  <c:v>1.4E-2</c:v>
                </c:pt>
                <c:pt idx="12">
                  <c:v>1.4999999999999999E-2</c:v>
                </c:pt>
                <c:pt idx="13">
                  <c:v>1.6E-2</c:v>
                </c:pt>
                <c:pt idx="14">
                  <c:v>1.7000000000000001E-2</c:v>
                </c:pt>
                <c:pt idx="15">
                  <c:v>1.7999999999999999E-2</c:v>
                </c:pt>
                <c:pt idx="16">
                  <c:v>1.9E-2</c:v>
                </c:pt>
                <c:pt idx="17">
                  <c:v>0.02</c:v>
                </c:pt>
                <c:pt idx="18">
                  <c:v>2.1000000000000001E-2</c:v>
                </c:pt>
                <c:pt idx="19">
                  <c:v>2.1999999999999999E-2</c:v>
                </c:pt>
                <c:pt idx="20">
                  <c:v>2.3E-2</c:v>
                </c:pt>
                <c:pt idx="21">
                  <c:v>2.4E-2</c:v>
                </c:pt>
                <c:pt idx="22">
                  <c:v>2.5000000000000001E-2</c:v>
                </c:pt>
                <c:pt idx="23">
                  <c:v>2.5999999999999999E-2</c:v>
                </c:pt>
                <c:pt idx="24">
                  <c:v>2.7E-2</c:v>
                </c:pt>
                <c:pt idx="25">
                  <c:v>2.8000000000000001E-2</c:v>
                </c:pt>
                <c:pt idx="26">
                  <c:v>2.9000000000000001E-2</c:v>
                </c:pt>
                <c:pt idx="27">
                  <c:v>0.03</c:v>
                </c:pt>
                <c:pt idx="28">
                  <c:v>3.1E-2</c:v>
                </c:pt>
                <c:pt idx="29">
                  <c:v>3.2000000000000001E-2</c:v>
                </c:pt>
                <c:pt idx="30">
                  <c:v>3.3000000000000002E-2</c:v>
                </c:pt>
                <c:pt idx="31">
                  <c:v>3.4000000000000002E-2</c:v>
                </c:pt>
                <c:pt idx="32">
                  <c:v>3.5000000000000003E-2</c:v>
                </c:pt>
                <c:pt idx="33">
                  <c:v>3.5999999999999997E-2</c:v>
                </c:pt>
                <c:pt idx="34">
                  <c:v>3.6999999999999998E-2</c:v>
                </c:pt>
                <c:pt idx="35">
                  <c:v>3.7999999999999999E-2</c:v>
                </c:pt>
                <c:pt idx="36">
                  <c:v>3.9E-2</c:v>
                </c:pt>
                <c:pt idx="37">
                  <c:v>0.04</c:v>
                </c:pt>
                <c:pt idx="38">
                  <c:v>4.1000000000000002E-2</c:v>
                </c:pt>
                <c:pt idx="39">
                  <c:v>4.2000000000000003E-2</c:v>
                </c:pt>
                <c:pt idx="40">
                  <c:v>4.2999999999999997E-2</c:v>
                </c:pt>
                <c:pt idx="41">
                  <c:v>4.3999999999999997E-2</c:v>
                </c:pt>
                <c:pt idx="42">
                  <c:v>4.4999999999999998E-2</c:v>
                </c:pt>
                <c:pt idx="43">
                  <c:v>4.5999999999999999E-2</c:v>
                </c:pt>
                <c:pt idx="44">
                  <c:v>4.7E-2</c:v>
                </c:pt>
                <c:pt idx="45">
                  <c:v>4.8000000000000001E-2</c:v>
                </c:pt>
                <c:pt idx="46">
                  <c:v>4.9000000000000002E-2</c:v>
                </c:pt>
                <c:pt idx="47">
                  <c:v>0.05</c:v>
                </c:pt>
                <c:pt idx="48">
                  <c:v>5.0999999999999997E-2</c:v>
                </c:pt>
                <c:pt idx="49">
                  <c:v>5.1999999999999998E-2</c:v>
                </c:pt>
                <c:pt idx="50">
                  <c:v>5.2999999999999999E-2</c:v>
                </c:pt>
                <c:pt idx="51">
                  <c:v>5.3999999999999999E-2</c:v>
                </c:pt>
                <c:pt idx="52">
                  <c:v>5.5E-2</c:v>
                </c:pt>
                <c:pt idx="53">
                  <c:v>5.6000000000000001E-2</c:v>
                </c:pt>
                <c:pt idx="54">
                  <c:v>5.7000000000000002E-2</c:v>
                </c:pt>
                <c:pt idx="55">
                  <c:v>5.8000000000000003E-2</c:v>
                </c:pt>
                <c:pt idx="56">
                  <c:v>5.8999999999999997E-2</c:v>
                </c:pt>
                <c:pt idx="57">
                  <c:v>0.06</c:v>
                </c:pt>
                <c:pt idx="58">
                  <c:v>6.0999999999999999E-2</c:v>
                </c:pt>
                <c:pt idx="59">
                  <c:v>6.2E-2</c:v>
                </c:pt>
                <c:pt idx="60">
                  <c:v>6.3E-2</c:v>
                </c:pt>
                <c:pt idx="61">
                  <c:v>6.4000000000000001E-2</c:v>
                </c:pt>
                <c:pt idx="62">
                  <c:v>6.5000000000000002E-2</c:v>
                </c:pt>
                <c:pt idx="63">
                  <c:v>6.6000000000000003E-2</c:v>
                </c:pt>
                <c:pt idx="64">
                  <c:v>6.7000000000000004E-2</c:v>
                </c:pt>
                <c:pt idx="65">
                  <c:v>6.8000000000000005E-2</c:v>
                </c:pt>
                <c:pt idx="66">
                  <c:v>6.9000000000000006E-2</c:v>
                </c:pt>
                <c:pt idx="67">
                  <c:v>7.0000000000000007E-2</c:v>
                </c:pt>
                <c:pt idx="68">
                  <c:v>7.0999999999999994E-2</c:v>
                </c:pt>
                <c:pt idx="69">
                  <c:v>7.1999999999999995E-2</c:v>
                </c:pt>
                <c:pt idx="70">
                  <c:v>7.2999999999999995E-2</c:v>
                </c:pt>
                <c:pt idx="71">
                  <c:v>7.3999999999999996E-2</c:v>
                </c:pt>
                <c:pt idx="72">
                  <c:v>7.4999999999999997E-2</c:v>
                </c:pt>
                <c:pt idx="73">
                  <c:v>7.5999999999999998E-2</c:v>
                </c:pt>
                <c:pt idx="74">
                  <c:v>7.6999999999999999E-2</c:v>
                </c:pt>
                <c:pt idx="75">
                  <c:v>7.8E-2</c:v>
                </c:pt>
                <c:pt idx="76">
                  <c:v>7.9000000000000001E-2</c:v>
                </c:pt>
                <c:pt idx="77">
                  <c:v>0.08</c:v>
                </c:pt>
              </c:numCache>
            </c:numRef>
          </c:cat>
          <c:val>
            <c:numRef>
              <c:f>含权债券22蓉产03!$D$23:$D$102</c:f>
              <c:numCache>
                <c:formatCode>General</c:formatCode>
                <c:ptCount val="8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99.531377688978793</c:v>
                </c:pt>
                <c:pt idx="20">
                  <c:v>99.065460546889113</c:v>
                </c:pt>
                <c:pt idx="21">
                  <c:v>98.602230246251551</c:v>
                </c:pt>
                <c:pt idx="22">
                  <c:v>98.141668601752301</c:v>
                </c:pt>
                <c:pt idx="23">
                  <c:v>97.683757569001216</c:v>
                </c:pt>
                <c:pt idx="24">
                  <c:v>97.22847924330344</c:v>
                </c:pt>
                <c:pt idx="25">
                  <c:v>96.77581585844159</c:v>
                </c:pt>
                <c:pt idx="26">
                  <c:v>96.325749785470876</c:v>
                </c:pt>
                <c:pt idx="27">
                  <c:v>95.878263531524922</c:v>
                </c:pt>
                <c:pt idx="28">
                  <c:v>95.433339738633833</c:v>
                </c:pt>
                <c:pt idx="29">
                  <c:v>94.990961182553121</c:v>
                </c:pt>
                <c:pt idx="30">
                  <c:v>94.551110771604556</c:v>
                </c:pt>
                <c:pt idx="31">
                  <c:v>94.113771545527243</c:v>
                </c:pt>
                <c:pt idx="32">
                  <c:v>93.678926674340985</c:v>
                </c:pt>
                <c:pt idx="33">
                  <c:v>93.246559457219263</c:v>
                </c:pt>
                <c:pt idx="34">
                  <c:v>92.816653321374346</c:v>
                </c:pt>
                <c:pt idx="35">
                  <c:v>92.389191820951709</c:v>
                </c:pt>
                <c:pt idx="36">
                  <c:v>91.964158635936542</c:v>
                </c:pt>
                <c:pt idx="37">
                  <c:v>91.541537571069185</c:v>
                </c:pt>
                <c:pt idx="38">
                  <c:v>91.121312554772601</c:v>
                </c:pt>
                <c:pt idx="39">
                  <c:v>90.703467638088327</c:v>
                </c:pt>
                <c:pt idx="40">
                  <c:v>90.287986993624273</c:v>
                </c:pt>
                <c:pt idx="41">
                  <c:v>89.874854914511104</c:v>
                </c:pt>
                <c:pt idx="42">
                  <c:v>89.464055813369839</c:v>
                </c:pt>
                <c:pt idx="43">
                  <c:v>89.055574221288083</c:v>
                </c:pt>
                <c:pt idx="44">
                  <c:v>88.649394786807278</c:v>
                </c:pt>
                <c:pt idx="45">
                  <c:v>88.245502274918081</c:v>
                </c:pt>
                <c:pt idx="46">
                  <c:v>87.843881566066969</c:v>
                </c:pt>
                <c:pt idx="47">
                  <c:v>87.444517655170614</c:v>
                </c:pt>
                <c:pt idx="48">
                  <c:v>87.047395650640922</c:v>
                </c:pt>
                <c:pt idx="49">
                  <c:v>86.652500773418396</c:v>
                </c:pt>
                <c:pt idx="50">
                  <c:v>86.259818356015401</c:v>
                </c:pt>
                <c:pt idx="51">
                  <c:v>85.869333841567538</c:v>
                </c:pt>
                <c:pt idx="52">
                  <c:v>85.481032782895056</c:v>
                </c:pt>
                <c:pt idx="53">
                  <c:v>85.094900841572112</c:v>
                </c:pt>
                <c:pt idx="54">
                  <c:v>84.710923787005754</c:v>
                </c:pt>
                <c:pt idx="55">
                  <c:v>84.329087495522487</c:v>
                </c:pt>
                <c:pt idx="56">
                  <c:v>83.94937794946452</c:v>
                </c:pt>
                <c:pt idx="57">
                  <c:v>83.571781236293688</c:v>
                </c:pt>
                <c:pt idx="58">
                  <c:v>83.196283547704454</c:v>
                </c:pt>
                <c:pt idx="59">
                  <c:v>82.822871178744379</c:v>
                </c:pt>
                <c:pt idx="60">
                  <c:v>82.451530526943884</c:v>
                </c:pt>
                <c:pt idx="61">
                  <c:v>82.082248091453039</c:v>
                </c:pt>
                <c:pt idx="62">
                  <c:v>81.715010472187714</c:v>
                </c:pt>
                <c:pt idx="63">
                  <c:v>81.34980436898212</c:v>
                </c:pt>
                <c:pt idx="64">
                  <c:v>80.986616580751004</c:v>
                </c:pt>
                <c:pt idx="65">
                  <c:v>80.625434004657933</c:v>
                </c:pt>
                <c:pt idx="66">
                  <c:v>80.266243635293051</c:v>
                </c:pt>
                <c:pt idx="67">
                  <c:v>79.909032563856783</c:v>
                </c:pt>
                <c:pt idx="68">
                  <c:v>79.553787977352599</c:v>
                </c:pt>
                <c:pt idx="69">
                  <c:v>79.200497157786216</c:v>
                </c:pt>
                <c:pt idx="70">
                  <c:v>78.84914748137308</c:v>
                </c:pt>
                <c:pt idx="71">
                  <c:v>78.499726417752143</c:v>
                </c:pt>
                <c:pt idx="72">
                  <c:v>78.152221529208362</c:v>
                </c:pt>
                <c:pt idx="73">
                  <c:v>77.806620469900793</c:v>
                </c:pt>
                <c:pt idx="74">
                  <c:v>77.462910985099313</c:v>
                </c:pt>
                <c:pt idx="75">
                  <c:v>77.121080910427111</c:v>
                </c:pt>
                <c:pt idx="76">
                  <c:v>76.781118171111288</c:v>
                </c:pt>
                <c:pt idx="77">
                  <c:v>76.443010781239281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4-415F-8755-72423D638B59}"/>
            </c:ext>
          </c:extLst>
        </c:ser>
        <c:ser>
          <c:idx val="2"/>
          <c:order val="2"/>
          <c:tx>
            <c:strRef>
              <c:f>含权债券22蓉产03!$E$20</c:f>
              <c:strCache>
                <c:ptCount val="1"/>
                <c:pt idx="0">
                  <c:v>put行权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含权债券22蓉产03!$B$23:$B$102</c:f>
              <c:numCache>
                <c:formatCode>0.00%</c:formatCode>
                <c:ptCount val="80"/>
                <c:pt idx="0">
                  <c:v>3.0000000000000001E-3</c:v>
                </c:pt>
                <c:pt idx="1">
                  <c:v>4.0000000000000001E-3</c:v>
                </c:pt>
                <c:pt idx="2">
                  <c:v>5.0000000000000001E-3</c:v>
                </c:pt>
                <c:pt idx="3">
                  <c:v>6.0000000000000001E-3</c:v>
                </c:pt>
                <c:pt idx="4">
                  <c:v>7.0000000000000001E-3</c:v>
                </c:pt>
                <c:pt idx="5">
                  <c:v>8.0000000000000002E-3</c:v>
                </c:pt>
                <c:pt idx="6">
                  <c:v>8.9999999999999993E-3</c:v>
                </c:pt>
                <c:pt idx="7">
                  <c:v>0.01</c:v>
                </c:pt>
                <c:pt idx="8">
                  <c:v>1.0999999999999999E-2</c:v>
                </c:pt>
                <c:pt idx="9">
                  <c:v>1.2E-2</c:v>
                </c:pt>
                <c:pt idx="10">
                  <c:v>1.2999999999999999E-2</c:v>
                </c:pt>
                <c:pt idx="11">
                  <c:v>1.4E-2</c:v>
                </c:pt>
                <c:pt idx="12">
                  <c:v>1.4999999999999999E-2</c:v>
                </c:pt>
                <c:pt idx="13">
                  <c:v>1.6E-2</c:v>
                </c:pt>
                <c:pt idx="14">
                  <c:v>1.7000000000000001E-2</c:v>
                </c:pt>
                <c:pt idx="15">
                  <c:v>1.7999999999999999E-2</c:v>
                </c:pt>
                <c:pt idx="16">
                  <c:v>1.9E-2</c:v>
                </c:pt>
                <c:pt idx="17">
                  <c:v>0.02</c:v>
                </c:pt>
                <c:pt idx="18">
                  <c:v>2.1000000000000001E-2</c:v>
                </c:pt>
                <c:pt idx="19">
                  <c:v>2.1999999999999999E-2</c:v>
                </c:pt>
                <c:pt idx="20">
                  <c:v>2.3E-2</c:v>
                </c:pt>
                <c:pt idx="21">
                  <c:v>2.4E-2</c:v>
                </c:pt>
                <c:pt idx="22">
                  <c:v>2.5000000000000001E-2</c:v>
                </c:pt>
                <c:pt idx="23">
                  <c:v>2.5999999999999999E-2</c:v>
                </c:pt>
                <c:pt idx="24">
                  <c:v>2.7E-2</c:v>
                </c:pt>
                <c:pt idx="25">
                  <c:v>2.8000000000000001E-2</c:v>
                </c:pt>
                <c:pt idx="26">
                  <c:v>2.9000000000000001E-2</c:v>
                </c:pt>
                <c:pt idx="27">
                  <c:v>0.03</c:v>
                </c:pt>
                <c:pt idx="28">
                  <c:v>3.1E-2</c:v>
                </c:pt>
                <c:pt idx="29">
                  <c:v>3.2000000000000001E-2</c:v>
                </c:pt>
                <c:pt idx="30">
                  <c:v>3.3000000000000002E-2</c:v>
                </c:pt>
                <c:pt idx="31">
                  <c:v>3.4000000000000002E-2</c:v>
                </c:pt>
                <c:pt idx="32">
                  <c:v>3.5000000000000003E-2</c:v>
                </c:pt>
                <c:pt idx="33">
                  <c:v>3.5999999999999997E-2</c:v>
                </c:pt>
                <c:pt idx="34">
                  <c:v>3.6999999999999998E-2</c:v>
                </c:pt>
                <c:pt idx="35">
                  <c:v>3.7999999999999999E-2</c:v>
                </c:pt>
                <c:pt idx="36">
                  <c:v>3.9E-2</c:v>
                </c:pt>
                <c:pt idx="37">
                  <c:v>0.04</c:v>
                </c:pt>
                <c:pt idx="38">
                  <c:v>4.1000000000000002E-2</c:v>
                </c:pt>
                <c:pt idx="39">
                  <c:v>4.2000000000000003E-2</c:v>
                </c:pt>
                <c:pt idx="40">
                  <c:v>4.2999999999999997E-2</c:v>
                </c:pt>
                <c:pt idx="41">
                  <c:v>4.3999999999999997E-2</c:v>
                </c:pt>
                <c:pt idx="42">
                  <c:v>4.4999999999999998E-2</c:v>
                </c:pt>
                <c:pt idx="43">
                  <c:v>4.5999999999999999E-2</c:v>
                </c:pt>
                <c:pt idx="44">
                  <c:v>4.7E-2</c:v>
                </c:pt>
                <c:pt idx="45">
                  <c:v>4.8000000000000001E-2</c:v>
                </c:pt>
                <c:pt idx="46">
                  <c:v>4.9000000000000002E-2</c:v>
                </c:pt>
                <c:pt idx="47">
                  <c:v>0.05</c:v>
                </c:pt>
                <c:pt idx="48">
                  <c:v>5.0999999999999997E-2</c:v>
                </c:pt>
                <c:pt idx="49">
                  <c:v>5.1999999999999998E-2</c:v>
                </c:pt>
                <c:pt idx="50">
                  <c:v>5.2999999999999999E-2</c:v>
                </c:pt>
                <c:pt idx="51">
                  <c:v>5.3999999999999999E-2</c:v>
                </c:pt>
                <c:pt idx="52">
                  <c:v>5.5E-2</c:v>
                </c:pt>
                <c:pt idx="53">
                  <c:v>5.6000000000000001E-2</c:v>
                </c:pt>
                <c:pt idx="54">
                  <c:v>5.7000000000000002E-2</c:v>
                </c:pt>
                <c:pt idx="55">
                  <c:v>5.8000000000000003E-2</c:v>
                </c:pt>
                <c:pt idx="56">
                  <c:v>5.8999999999999997E-2</c:v>
                </c:pt>
                <c:pt idx="57">
                  <c:v>0.06</c:v>
                </c:pt>
                <c:pt idx="58">
                  <c:v>6.0999999999999999E-2</c:v>
                </c:pt>
                <c:pt idx="59">
                  <c:v>6.2E-2</c:v>
                </c:pt>
                <c:pt idx="60">
                  <c:v>6.3E-2</c:v>
                </c:pt>
                <c:pt idx="61">
                  <c:v>6.4000000000000001E-2</c:v>
                </c:pt>
                <c:pt idx="62">
                  <c:v>6.5000000000000002E-2</c:v>
                </c:pt>
                <c:pt idx="63">
                  <c:v>6.6000000000000003E-2</c:v>
                </c:pt>
                <c:pt idx="64">
                  <c:v>6.7000000000000004E-2</c:v>
                </c:pt>
                <c:pt idx="65">
                  <c:v>6.8000000000000005E-2</c:v>
                </c:pt>
                <c:pt idx="66">
                  <c:v>6.9000000000000006E-2</c:v>
                </c:pt>
                <c:pt idx="67">
                  <c:v>7.0000000000000007E-2</c:v>
                </c:pt>
                <c:pt idx="68">
                  <c:v>7.0999999999999994E-2</c:v>
                </c:pt>
                <c:pt idx="69">
                  <c:v>7.1999999999999995E-2</c:v>
                </c:pt>
                <c:pt idx="70">
                  <c:v>7.2999999999999995E-2</c:v>
                </c:pt>
                <c:pt idx="71">
                  <c:v>7.3999999999999996E-2</c:v>
                </c:pt>
                <c:pt idx="72">
                  <c:v>7.4999999999999997E-2</c:v>
                </c:pt>
                <c:pt idx="73">
                  <c:v>7.5999999999999998E-2</c:v>
                </c:pt>
                <c:pt idx="74">
                  <c:v>7.6999999999999999E-2</c:v>
                </c:pt>
                <c:pt idx="75">
                  <c:v>7.8E-2</c:v>
                </c:pt>
                <c:pt idx="76">
                  <c:v>7.9000000000000001E-2</c:v>
                </c:pt>
                <c:pt idx="77">
                  <c:v>0.08</c:v>
                </c:pt>
              </c:numCache>
            </c:numRef>
          </c:cat>
          <c:val>
            <c:numRef>
              <c:f>含权债券22蓉产03!$E$23:$E$102</c:f>
              <c:numCache>
                <c:formatCode>General</c:formatCode>
                <c:ptCount val="80"/>
                <c:pt idx="0">
                  <c:v>108.91956361627942</c:v>
                </c:pt>
                <c:pt idx="1">
                  <c:v>108.3989444384719</c:v>
                </c:pt>
                <c:pt idx="2">
                  <c:v>107.88138612495827</c:v>
                </c:pt>
                <c:pt idx="3">
                  <c:v>107.36686756251744</c:v>
                </c:pt>
                <c:pt idx="4">
                  <c:v>106.85536780464898</c:v>
                </c:pt>
                <c:pt idx="5">
                  <c:v>106.34686607009024</c:v>
                </c:pt>
                <c:pt idx="6">
                  <c:v>105.84134174135053</c:v>
                </c:pt>
                <c:pt idx="7">
                  <c:v>105.33877436325763</c:v>
                </c:pt>
                <c:pt idx="8">
                  <c:v>104.83914364152045</c:v>
                </c:pt>
                <c:pt idx="9">
                  <c:v>104.3424294413043</c:v>
                </c:pt>
                <c:pt idx="10">
                  <c:v>103.84861178582148</c:v>
                </c:pt>
                <c:pt idx="11">
                  <c:v>103.35767085493455</c:v>
                </c:pt>
                <c:pt idx="12">
                  <c:v>102.86958698377448</c:v>
                </c:pt>
                <c:pt idx="13">
                  <c:v>102.3843406613708</c:v>
                </c:pt>
                <c:pt idx="14">
                  <c:v>101.90191252929732</c:v>
                </c:pt>
                <c:pt idx="15">
                  <c:v>101.42228338032861</c:v>
                </c:pt>
                <c:pt idx="16">
                  <c:v>100.94543415711198</c:v>
                </c:pt>
                <c:pt idx="17">
                  <c:v>100.47134595085042</c:v>
                </c:pt>
                <c:pt idx="18">
                  <c:v>100.00000000000006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24-415F-8755-72423D638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7524048"/>
        <c:axId val="1037521648"/>
      </c:lineChart>
      <c:catAx>
        <c:axId val="103752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到期收益率</a:t>
                </a:r>
              </a:p>
            </c:rich>
          </c:tx>
          <c:layout>
            <c:manualLayout>
              <c:xMode val="edge"/>
              <c:yMode val="edge"/>
              <c:x val="0.81399868766404204"/>
              <c:y val="0.798379629629629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37521648"/>
        <c:crosses val="autoZero"/>
        <c:auto val="1"/>
        <c:lblAlgn val="ctr"/>
        <c:lblOffset val="100"/>
        <c:noMultiLvlLbl val="0"/>
      </c:catAx>
      <c:valAx>
        <c:axId val="1037521648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债券价格</a:t>
                </a:r>
              </a:p>
            </c:rich>
          </c:tx>
          <c:layout>
            <c:manualLayout>
              <c:xMode val="edge"/>
              <c:yMode val="edge"/>
              <c:x val="8.3333333333333329E-2"/>
              <c:y val="0.15032771945173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3752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258595800524936"/>
          <c:y val="0.19502260134149893"/>
          <c:w val="0.67705030621172357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不同债券价格</a:t>
            </a:r>
            <a:r>
              <a:rPr lang="en-US" altLang="zh-CN"/>
              <a:t>-YTM</a:t>
            </a:r>
            <a:r>
              <a:rPr lang="zh-CN" altLang="en-US"/>
              <a:t>关系比较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利率敏感性比较!$I$3</c:f>
              <c:strCache>
                <c:ptCount val="1"/>
                <c:pt idx="0">
                  <c:v>P(A)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利率敏感性比较!$A$4:$A$154</c:f>
              <c:strCache>
                <c:ptCount val="151"/>
                <c:pt idx="0">
                  <c:v>YTM</c:v>
                </c:pt>
                <c:pt idx="1">
                  <c:v>0.10%</c:v>
                </c:pt>
                <c:pt idx="2">
                  <c:v>0.20%</c:v>
                </c:pt>
                <c:pt idx="3">
                  <c:v>0.30%</c:v>
                </c:pt>
                <c:pt idx="4">
                  <c:v>0.40%</c:v>
                </c:pt>
                <c:pt idx="5">
                  <c:v>0.50%</c:v>
                </c:pt>
                <c:pt idx="6">
                  <c:v>0.60%</c:v>
                </c:pt>
                <c:pt idx="7">
                  <c:v>0.70%</c:v>
                </c:pt>
                <c:pt idx="8">
                  <c:v>0.80%</c:v>
                </c:pt>
                <c:pt idx="9">
                  <c:v>0.90%</c:v>
                </c:pt>
                <c:pt idx="10">
                  <c:v>1.00%</c:v>
                </c:pt>
                <c:pt idx="11">
                  <c:v>1.10%</c:v>
                </c:pt>
                <c:pt idx="12">
                  <c:v>1.20%</c:v>
                </c:pt>
                <c:pt idx="13">
                  <c:v>1.30%</c:v>
                </c:pt>
                <c:pt idx="14">
                  <c:v>1.40%</c:v>
                </c:pt>
                <c:pt idx="15">
                  <c:v>1.50%</c:v>
                </c:pt>
                <c:pt idx="16">
                  <c:v>1.60%</c:v>
                </c:pt>
                <c:pt idx="17">
                  <c:v>1.70%</c:v>
                </c:pt>
                <c:pt idx="18">
                  <c:v>1.80%</c:v>
                </c:pt>
                <c:pt idx="19">
                  <c:v>1.90%</c:v>
                </c:pt>
                <c:pt idx="20">
                  <c:v>2.00%</c:v>
                </c:pt>
                <c:pt idx="21">
                  <c:v>2.10%</c:v>
                </c:pt>
                <c:pt idx="22">
                  <c:v>2.20%</c:v>
                </c:pt>
                <c:pt idx="23">
                  <c:v>2.30%</c:v>
                </c:pt>
                <c:pt idx="24">
                  <c:v>2.40%</c:v>
                </c:pt>
                <c:pt idx="25">
                  <c:v>2.50%</c:v>
                </c:pt>
                <c:pt idx="26">
                  <c:v>2.60%</c:v>
                </c:pt>
                <c:pt idx="27">
                  <c:v>2.70%</c:v>
                </c:pt>
                <c:pt idx="28">
                  <c:v>2.80%</c:v>
                </c:pt>
                <c:pt idx="29">
                  <c:v>2.90%</c:v>
                </c:pt>
                <c:pt idx="30">
                  <c:v>3.00%</c:v>
                </c:pt>
                <c:pt idx="31">
                  <c:v>3.10%</c:v>
                </c:pt>
                <c:pt idx="32">
                  <c:v>3.20%</c:v>
                </c:pt>
                <c:pt idx="33">
                  <c:v>3.30%</c:v>
                </c:pt>
                <c:pt idx="34">
                  <c:v>3.40%</c:v>
                </c:pt>
                <c:pt idx="35">
                  <c:v>3.50%</c:v>
                </c:pt>
                <c:pt idx="36">
                  <c:v>3.60%</c:v>
                </c:pt>
                <c:pt idx="37">
                  <c:v>3.70%</c:v>
                </c:pt>
                <c:pt idx="38">
                  <c:v>3.80%</c:v>
                </c:pt>
                <c:pt idx="39">
                  <c:v>3.90%</c:v>
                </c:pt>
                <c:pt idx="40">
                  <c:v>4.00%</c:v>
                </c:pt>
                <c:pt idx="41">
                  <c:v>4.10%</c:v>
                </c:pt>
                <c:pt idx="42">
                  <c:v>4.20%</c:v>
                </c:pt>
                <c:pt idx="43">
                  <c:v>4.30%</c:v>
                </c:pt>
                <c:pt idx="44">
                  <c:v>4.40%</c:v>
                </c:pt>
                <c:pt idx="45">
                  <c:v>4.50%</c:v>
                </c:pt>
                <c:pt idx="46">
                  <c:v>4.60%</c:v>
                </c:pt>
                <c:pt idx="47">
                  <c:v>4.70%</c:v>
                </c:pt>
                <c:pt idx="48">
                  <c:v>4.80%</c:v>
                </c:pt>
                <c:pt idx="49">
                  <c:v>4.90%</c:v>
                </c:pt>
                <c:pt idx="50">
                  <c:v>5.00%</c:v>
                </c:pt>
                <c:pt idx="51">
                  <c:v>5.10%</c:v>
                </c:pt>
                <c:pt idx="52">
                  <c:v>5.20%</c:v>
                </c:pt>
                <c:pt idx="53">
                  <c:v>5.30%</c:v>
                </c:pt>
                <c:pt idx="54">
                  <c:v>5.40%</c:v>
                </c:pt>
                <c:pt idx="55">
                  <c:v>5.50%</c:v>
                </c:pt>
                <c:pt idx="56">
                  <c:v>5.60%</c:v>
                </c:pt>
                <c:pt idx="57">
                  <c:v>5.70%</c:v>
                </c:pt>
                <c:pt idx="58">
                  <c:v>5.80%</c:v>
                </c:pt>
                <c:pt idx="59">
                  <c:v>5.90%</c:v>
                </c:pt>
                <c:pt idx="60">
                  <c:v>6.00%</c:v>
                </c:pt>
                <c:pt idx="61">
                  <c:v>6.10%</c:v>
                </c:pt>
                <c:pt idx="62">
                  <c:v>6.20%</c:v>
                </c:pt>
                <c:pt idx="63">
                  <c:v>6.30%</c:v>
                </c:pt>
                <c:pt idx="64">
                  <c:v>6.40%</c:v>
                </c:pt>
                <c:pt idx="65">
                  <c:v>6.50%</c:v>
                </c:pt>
                <c:pt idx="66">
                  <c:v>6.60%</c:v>
                </c:pt>
                <c:pt idx="67">
                  <c:v>6.70%</c:v>
                </c:pt>
                <c:pt idx="68">
                  <c:v>6.80%</c:v>
                </c:pt>
                <c:pt idx="69">
                  <c:v>6.90%</c:v>
                </c:pt>
                <c:pt idx="70">
                  <c:v>7.00%</c:v>
                </c:pt>
                <c:pt idx="71">
                  <c:v>7.10%</c:v>
                </c:pt>
                <c:pt idx="72">
                  <c:v>7.20%</c:v>
                </c:pt>
                <c:pt idx="73">
                  <c:v>7.30%</c:v>
                </c:pt>
                <c:pt idx="74">
                  <c:v>7.40%</c:v>
                </c:pt>
                <c:pt idx="75">
                  <c:v>7.50%</c:v>
                </c:pt>
                <c:pt idx="76">
                  <c:v>7.60%</c:v>
                </c:pt>
                <c:pt idx="77">
                  <c:v>7.70%</c:v>
                </c:pt>
                <c:pt idx="78">
                  <c:v>7.80%</c:v>
                </c:pt>
                <c:pt idx="79">
                  <c:v>7.90%</c:v>
                </c:pt>
                <c:pt idx="80">
                  <c:v>8.00%</c:v>
                </c:pt>
                <c:pt idx="81">
                  <c:v>8.10%</c:v>
                </c:pt>
                <c:pt idx="82">
                  <c:v>8.20%</c:v>
                </c:pt>
                <c:pt idx="83">
                  <c:v>8.30%</c:v>
                </c:pt>
                <c:pt idx="84">
                  <c:v>8.40%</c:v>
                </c:pt>
                <c:pt idx="85">
                  <c:v>8.50%</c:v>
                </c:pt>
                <c:pt idx="86">
                  <c:v>8.60%</c:v>
                </c:pt>
                <c:pt idx="87">
                  <c:v>8.70%</c:v>
                </c:pt>
                <c:pt idx="88">
                  <c:v>8.80%</c:v>
                </c:pt>
                <c:pt idx="89">
                  <c:v>8.90%</c:v>
                </c:pt>
                <c:pt idx="90">
                  <c:v>9.00%</c:v>
                </c:pt>
                <c:pt idx="91">
                  <c:v>9.10%</c:v>
                </c:pt>
                <c:pt idx="92">
                  <c:v>9.20%</c:v>
                </c:pt>
                <c:pt idx="93">
                  <c:v>9.30%</c:v>
                </c:pt>
                <c:pt idx="94">
                  <c:v>9.40%</c:v>
                </c:pt>
                <c:pt idx="95">
                  <c:v>9.50%</c:v>
                </c:pt>
                <c:pt idx="96">
                  <c:v>9.60%</c:v>
                </c:pt>
                <c:pt idx="97">
                  <c:v>9.70%</c:v>
                </c:pt>
                <c:pt idx="98">
                  <c:v>9.80%</c:v>
                </c:pt>
                <c:pt idx="99">
                  <c:v>9.90%</c:v>
                </c:pt>
                <c:pt idx="100">
                  <c:v>10.00%</c:v>
                </c:pt>
                <c:pt idx="101">
                  <c:v>10.10%</c:v>
                </c:pt>
                <c:pt idx="102">
                  <c:v>10.20%</c:v>
                </c:pt>
                <c:pt idx="103">
                  <c:v>10.30%</c:v>
                </c:pt>
                <c:pt idx="104">
                  <c:v>10.40%</c:v>
                </c:pt>
                <c:pt idx="105">
                  <c:v>10.50%</c:v>
                </c:pt>
                <c:pt idx="106">
                  <c:v>10.60%</c:v>
                </c:pt>
                <c:pt idx="107">
                  <c:v>10.70%</c:v>
                </c:pt>
                <c:pt idx="108">
                  <c:v>10.80%</c:v>
                </c:pt>
                <c:pt idx="109">
                  <c:v>10.90%</c:v>
                </c:pt>
                <c:pt idx="110">
                  <c:v>11.00%</c:v>
                </c:pt>
                <c:pt idx="111">
                  <c:v>11.10%</c:v>
                </c:pt>
                <c:pt idx="112">
                  <c:v>11.20%</c:v>
                </c:pt>
                <c:pt idx="113">
                  <c:v>11.30%</c:v>
                </c:pt>
                <c:pt idx="114">
                  <c:v>11.40%</c:v>
                </c:pt>
                <c:pt idx="115">
                  <c:v>11.50%</c:v>
                </c:pt>
                <c:pt idx="116">
                  <c:v>11.60%</c:v>
                </c:pt>
                <c:pt idx="117">
                  <c:v>11.70%</c:v>
                </c:pt>
                <c:pt idx="118">
                  <c:v>11.80%</c:v>
                </c:pt>
                <c:pt idx="119">
                  <c:v>11.90%</c:v>
                </c:pt>
                <c:pt idx="120">
                  <c:v>12.00%</c:v>
                </c:pt>
                <c:pt idx="121">
                  <c:v>12.10%</c:v>
                </c:pt>
                <c:pt idx="122">
                  <c:v>12.20%</c:v>
                </c:pt>
                <c:pt idx="123">
                  <c:v>12.30%</c:v>
                </c:pt>
                <c:pt idx="124">
                  <c:v>12.40%</c:v>
                </c:pt>
                <c:pt idx="125">
                  <c:v>12.50%</c:v>
                </c:pt>
                <c:pt idx="126">
                  <c:v>12.60%</c:v>
                </c:pt>
                <c:pt idx="127">
                  <c:v>12.70%</c:v>
                </c:pt>
                <c:pt idx="128">
                  <c:v>12.80%</c:v>
                </c:pt>
                <c:pt idx="129">
                  <c:v>12.90%</c:v>
                </c:pt>
                <c:pt idx="130">
                  <c:v>13.00%</c:v>
                </c:pt>
                <c:pt idx="131">
                  <c:v>13.10%</c:v>
                </c:pt>
                <c:pt idx="132">
                  <c:v>13.20%</c:v>
                </c:pt>
                <c:pt idx="133">
                  <c:v>13.30%</c:v>
                </c:pt>
                <c:pt idx="134">
                  <c:v>13.40%</c:v>
                </c:pt>
                <c:pt idx="135">
                  <c:v>13.50%</c:v>
                </c:pt>
                <c:pt idx="136">
                  <c:v>13.60%</c:v>
                </c:pt>
                <c:pt idx="137">
                  <c:v>13.70%</c:v>
                </c:pt>
                <c:pt idx="138">
                  <c:v>13.80%</c:v>
                </c:pt>
                <c:pt idx="139">
                  <c:v>13.90%</c:v>
                </c:pt>
                <c:pt idx="140">
                  <c:v>14.00%</c:v>
                </c:pt>
                <c:pt idx="141">
                  <c:v>14.10%</c:v>
                </c:pt>
                <c:pt idx="142">
                  <c:v>14.20%</c:v>
                </c:pt>
                <c:pt idx="143">
                  <c:v>14.30%</c:v>
                </c:pt>
                <c:pt idx="144">
                  <c:v>14.40%</c:v>
                </c:pt>
                <c:pt idx="145">
                  <c:v>14.50%</c:v>
                </c:pt>
                <c:pt idx="146">
                  <c:v>14.60%</c:v>
                </c:pt>
                <c:pt idx="147">
                  <c:v>14.70%</c:v>
                </c:pt>
                <c:pt idx="148">
                  <c:v>14.80%</c:v>
                </c:pt>
                <c:pt idx="149">
                  <c:v>14.90%</c:v>
                </c:pt>
                <c:pt idx="150">
                  <c:v>15.00%</c:v>
                </c:pt>
              </c:strCache>
            </c:strRef>
          </c:cat>
          <c:val>
            <c:numRef>
              <c:f>利率敏感性比较!$I$6:$I$155</c:f>
              <c:numCache>
                <c:formatCode>General</c:formatCode>
                <c:ptCount val="150"/>
                <c:pt idx="0">
                  <c:v>149.3518458082454</c:v>
                </c:pt>
                <c:pt idx="1">
                  <c:v>148.70736653169115</c:v>
                </c:pt>
                <c:pt idx="2">
                  <c:v>148.06653726550559</c:v>
                </c:pt>
                <c:pt idx="3">
                  <c:v>147.42933329960613</c:v>
                </c:pt>
                <c:pt idx="4">
                  <c:v>146.79573011693935</c:v>
                </c:pt>
                <c:pt idx="5">
                  <c:v>146.16570339177599</c:v>
                </c:pt>
                <c:pt idx="6">
                  <c:v>145.53922898802512</c:v>
                </c:pt>
                <c:pt idx="7">
                  <c:v>144.91628295756183</c:v>
                </c:pt>
                <c:pt idx="8">
                  <c:v>144.29684153857465</c:v>
                </c:pt>
                <c:pt idx="9">
                  <c:v>143.68088115392609</c:v>
                </c:pt>
                <c:pt idx="10">
                  <c:v>143.0683784095317</c:v>
                </c:pt>
                <c:pt idx="11">
                  <c:v>142.45931009275313</c:v>
                </c:pt>
                <c:pt idx="12">
                  <c:v>141.85365317080846</c:v>
                </c:pt>
                <c:pt idx="13">
                  <c:v>141.25138478919638</c:v>
                </c:pt>
                <c:pt idx="14">
                  <c:v>140.65248227013777</c:v>
                </c:pt>
                <c:pt idx="15">
                  <c:v>140.05692311102985</c:v>
                </c:pt>
                <c:pt idx="16">
                  <c:v>139.46468498291847</c:v>
                </c:pt>
                <c:pt idx="17">
                  <c:v>138.8757457289822</c:v>
                </c:pt>
                <c:pt idx="18">
                  <c:v>138.29008336303372</c:v>
                </c:pt>
                <c:pt idx="19">
                  <c:v>137.70767606803363</c:v>
                </c:pt>
                <c:pt idx="20">
                  <c:v>137.12850219462058</c:v>
                </c:pt>
                <c:pt idx="21">
                  <c:v>136.55254025965363</c:v>
                </c:pt>
                <c:pt idx="22">
                  <c:v>135.97976894477102</c:v>
                </c:pt>
                <c:pt idx="23">
                  <c:v>135.41016709496034</c:v>
                </c:pt>
                <c:pt idx="24">
                  <c:v>134.84371371714496</c:v>
                </c:pt>
                <c:pt idx="25">
                  <c:v>134.28038797878196</c:v>
                </c:pt>
                <c:pt idx="26">
                  <c:v>133.7201692064753</c:v>
                </c:pt>
                <c:pt idx="27">
                  <c:v>133.16303688460084</c:v>
                </c:pt>
                <c:pt idx="28">
                  <c:v>132.60897065394613</c:v>
                </c:pt>
                <c:pt idx="29">
                  <c:v>132.05795031036175</c:v>
                </c:pt>
                <c:pt idx="30">
                  <c:v>131.50995580342672</c:v>
                </c:pt>
                <c:pt idx="31">
                  <c:v>130.96496723512604</c:v>
                </c:pt>
                <c:pt idx="32">
                  <c:v>130.42296485854146</c:v>
                </c:pt>
                <c:pt idx="33">
                  <c:v>129.88392907655401</c:v>
                </c:pt>
                <c:pt idx="34">
                  <c:v>129.34784044055991</c:v>
                </c:pt>
                <c:pt idx="35">
                  <c:v>128.8146796491977</c:v>
                </c:pt>
                <c:pt idx="36">
                  <c:v>128.28442754708865</c:v>
                </c:pt>
                <c:pt idx="37">
                  <c:v>127.75706512358784</c:v>
                </c:pt>
                <c:pt idx="38">
                  <c:v>127.23257351154862</c:v>
                </c:pt>
                <c:pt idx="39">
                  <c:v>126.71093398609722</c:v>
                </c:pt>
                <c:pt idx="40">
                  <c:v>126.1921279634209</c:v>
                </c:pt>
                <c:pt idx="41">
                  <c:v>125.67613699956546</c:v>
                </c:pt>
                <c:pt idx="42">
                  <c:v>125.1629427892463</c:v>
                </c:pt>
                <c:pt idx="43">
                  <c:v>124.65252716466858</c:v>
                </c:pt>
                <c:pt idx="44">
                  <c:v>124.14487209436092</c:v>
                </c:pt>
                <c:pt idx="45">
                  <c:v>123.63995968201769</c:v>
                </c:pt>
                <c:pt idx="46">
                  <c:v>123.13777216535452</c:v>
                </c:pt>
                <c:pt idx="47">
                  <c:v>122.6382919149725</c:v>
                </c:pt>
                <c:pt idx="48">
                  <c:v>122.14150143323519</c:v>
                </c:pt>
                <c:pt idx="49">
                  <c:v>121.64738335315408</c:v>
                </c:pt>
                <c:pt idx="50">
                  <c:v>121.15592043728651</c:v>
                </c:pt>
                <c:pt idx="51">
                  <c:v>120.6670955766424</c:v>
                </c:pt>
                <c:pt idx="52">
                  <c:v>120.18089178960241</c:v>
                </c:pt>
                <c:pt idx="53">
                  <c:v>119.69729222084523</c:v>
                </c:pt>
                <c:pt idx="54">
                  <c:v>119.21628014028599</c:v>
                </c:pt>
                <c:pt idx="55">
                  <c:v>118.73783894202353</c:v>
                </c:pt>
                <c:pt idx="56">
                  <c:v>118.26195214329869</c:v>
                </c:pt>
                <c:pt idx="57">
                  <c:v>117.78860338346095</c:v>
                </c:pt>
                <c:pt idx="58">
                  <c:v>117.3177764229462</c:v>
                </c:pt>
                <c:pt idx="59">
                  <c:v>116.84945514226283</c:v>
                </c:pt>
                <c:pt idx="60">
                  <c:v>116.38362354098817</c:v>
                </c:pt>
                <c:pt idx="61">
                  <c:v>115.92026573677347</c:v>
                </c:pt>
                <c:pt idx="62">
                  <c:v>115.45936596435904</c:v>
                </c:pt>
                <c:pt idx="63">
                  <c:v>115.00090857459739</c:v>
                </c:pt>
                <c:pt idx="64">
                  <c:v>114.54487803348708</c:v>
                </c:pt>
                <c:pt idx="65">
                  <c:v>114.09125892121344</c:v>
                </c:pt>
                <c:pt idx="66">
                  <c:v>113.64003593120043</c:v>
                </c:pt>
                <c:pt idx="67">
                  <c:v>113.19119386916901</c:v>
                </c:pt>
                <c:pt idx="68">
                  <c:v>112.7447176522066</c:v>
                </c:pt>
                <c:pt idx="69">
                  <c:v>112.30059230784278</c:v>
                </c:pt>
                <c:pt idx="70">
                  <c:v>111.85880297313551</c:v>
                </c:pt>
                <c:pt idx="71">
                  <c:v>111.41933489376436</c:v>
                </c:pt>
                <c:pt idx="72">
                  <c:v>110.98217342313325</c:v>
                </c:pt>
                <c:pt idx="73">
                  <c:v>110.54730402148002</c:v>
                </c:pt>
                <c:pt idx="74">
                  <c:v>110.11471225499614</c:v>
                </c:pt>
                <c:pt idx="75">
                  <c:v>109.68438379495234</c:v>
                </c:pt>
                <c:pt idx="76">
                  <c:v>109.25630441683421</c:v>
                </c:pt>
                <c:pt idx="77">
                  <c:v>108.83045999948425</c:v>
                </c:pt>
                <c:pt idx="78">
                  <c:v>108.40683652425284</c:v>
                </c:pt>
                <c:pt idx="79">
                  <c:v>107.98542007415615</c:v>
                </c:pt>
                <c:pt idx="80">
                  <c:v>107.56619683304262</c:v>
                </c:pt>
                <c:pt idx="81">
                  <c:v>107.14915308476607</c:v>
                </c:pt>
                <c:pt idx="82">
                  <c:v>106.73427521236735</c:v>
                </c:pt>
                <c:pt idx="83">
                  <c:v>106.3215496972625</c:v>
                </c:pt>
                <c:pt idx="84">
                  <c:v>105.91096311843938</c:v>
                </c:pt>
                <c:pt idx="85">
                  <c:v>105.50250215166039</c:v>
                </c:pt>
                <c:pt idx="86">
                  <c:v>105.09615356867369</c:v>
                </c:pt>
                <c:pt idx="87">
                  <c:v>104.69190423643032</c:v>
                </c:pt>
                <c:pt idx="88">
                  <c:v>104.2897411163099</c:v>
                </c:pt>
                <c:pt idx="89">
                  <c:v>103.88965126335169</c:v>
                </c:pt>
                <c:pt idx="90">
                  <c:v>103.49162182549418</c:v>
                </c:pt>
                <c:pt idx="91">
                  <c:v>103.09564004282026</c:v>
                </c:pt>
                <c:pt idx="92">
                  <c:v>102.70169324681045</c:v>
                </c:pt>
                <c:pt idx="93">
                  <c:v>102.30976885960155</c:v>
                </c:pt>
                <c:pt idx="94">
                  <c:v>101.91985439325336</c:v>
                </c:pt>
                <c:pt idx="95">
                  <c:v>101.53193744902072</c:v>
                </c:pt>
                <c:pt idx="96">
                  <c:v>101.14600571663334</c:v>
                </c:pt>
                <c:pt idx="97">
                  <c:v>100.76204697358079</c:v>
                </c:pt>
                <c:pt idx="98">
                  <c:v>100.38004908440537</c:v>
                </c:pt>
                <c:pt idx="99">
                  <c:v>99.999999999999972</c:v>
                </c:pt>
                <c:pt idx="100">
                  <c:v>99.621887756913424</c:v>
                </c:pt>
                <c:pt idx="101">
                  <c:v>99.245700476660915</c:v>
                </c:pt>
                <c:pt idx="102">
                  <c:v>98.871426365041884</c:v>
                </c:pt>
                <c:pt idx="103">
                  <c:v>98.499053711462693</c:v>
                </c:pt>
                <c:pt idx="104">
                  <c:v>98.128570888266495</c:v>
                </c:pt>
                <c:pt idx="105">
                  <c:v>97.759966350068197</c:v>
                </c:pt>
                <c:pt idx="106">
                  <c:v>97.393228633096186</c:v>
                </c:pt>
                <c:pt idx="107">
                  <c:v>97.028346354539053</c:v>
                </c:pt>
                <c:pt idx="108">
                  <c:v>96.665308211899116</c:v>
                </c:pt>
                <c:pt idx="109">
                  <c:v>96.3041029823505</c:v>
                </c:pt>
                <c:pt idx="110">
                  <c:v>95.944719522104393</c:v>
                </c:pt>
                <c:pt idx="111">
                  <c:v>95.587146765778442</c:v>
                </c:pt>
                <c:pt idx="112">
                  <c:v>95.231373725773068</c:v>
                </c:pt>
                <c:pt idx="113">
                  <c:v>94.877389491652139</c:v>
                </c:pt>
                <c:pt idx="114">
                  <c:v>94.525183229530271</c:v>
                </c:pt>
                <c:pt idx="115">
                  <c:v>94.17474418146449</c:v>
                </c:pt>
                <c:pt idx="116">
                  <c:v>93.82606166485229</c:v>
                </c:pt>
                <c:pt idx="117">
                  <c:v>93.479125071833991</c:v>
                </c:pt>
                <c:pt idx="118">
                  <c:v>93.133923868701117</c:v>
                </c:pt>
                <c:pt idx="119">
                  <c:v>92.790447595309956</c:v>
                </c:pt>
                <c:pt idx="120">
                  <c:v>92.448685864499907</c:v>
                </c:pt>
                <c:pt idx="121">
                  <c:v>92.10862836151702</c:v>
                </c:pt>
                <c:pt idx="122">
                  <c:v>91.770264843442845</c:v>
                </c:pt>
                <c:pt idx="123">
                  <c:v>91.433585138628445</c:v>
                </c:pt>
                <c:pt idx="124">
                  <c:v>91.098579146132877</c:v>
                </c:pt>
                <c:pt idx="125">
                  <c:v>90.765236835166704</c:v>
                </c:pt>
                <c:pt idx="126">
                  <c:v>90.433548244540788</c:v>
                </c:pt>
                <c:pt idx="127">
                  <c:v>90.10350348211972</c:v>
                </c:pt>
                <c:pt idx="128">
                  <c:v>89.775092724279801</c:v>
                </c:pt>
                <c:pt idx="129">
                  <c:v>89.448306215371929</c:v>
                </c:pt>
                <c:pt idx="130">
                  <c:v>89.123134267189215</c:v>
                </c:pt>
                <c:pt idx="131">
                  <c:v>88.799567258439396</c:v>
                </c:pt>
                <c:pt idx="132">
                  <c:v>88.477595634221586</c:v>
                </c:pt>
                <c:pt idx="133">
                  <c:v>88.157209905507443</c:v>
                </c:pt>
                <c:pt idx="134">
                  <c:v>87.838400648627314</c:v>
                </c:pt>
                <c:pt idx="135">
                  <c:v>87.521158504760649</c:v>
                </c:pt>
                <c:pt idx="136">
                  <c:v>87.205474179430809</c:v>
                </c:pt>
                <c:pt idx="137">
                  <c:v>86.891338442004098</c:v>
                </c:pt>
                <c:pt idx="138">
                  <c:v>86.578742125193386</c:v>
                </c:pt>
                <c:pt idx="139">
                  <c:v>86.267676124566123</c:v>
                </c:pt>
                <c:pt idx="140">
                  <c:v>85.958131398056366</c:v>
                </c:pt>
                <c:pt idx="141">
                  <c:v>85.650098965480922</c:v>
                </c:pt>
                <c:pt idx="142">
                  <c:v>85.343569908060061</c:v>
                </c:pt>
                <c:pt idx="143">
                  <c:v>85.038535367942274</c:v>
                </c:pt>
                <c:pt idx="144">
                  <c:v>84.734986547732646</c:v>
                </c:pt>
                <c:pt idx="145">
                  <c:v>84.432914710026267</c:v>
                </c:pt>
                <c:pt idx="146">
                  <c:v>84.13231117694437</c:v>
                </c:pt>
                <c:pt idx="147">
                  <c:v>83.833167329675831</c:v>
                </c:pt>
                <c:pt idx="148">
                  <c:v>83.53547460802146</c:v>
                </c:pt>
                <c:pt idx="149">
                  <c:v>83.239224509943014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E-4D81-AB3E-F8CE162CE531}"/>
            </c:ext>
          </c:extLst>
        </c:ser>
        <c:ser>
          <c:idx val="1"/>
          <c:order val="1"/>
          <c:tx>
            <c:strRef>
              <c:f>利率敏感性比较!$J$3</c:f>
              <c:strCache>
                <c:ptCount val="1"/>
                <c:pt idx="0">
                  <c:v>P(B)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利率敏感性比较!$A$4:$A$154</c:f>
              <c:strCache>
                <c:ptCount val="151"/>
                <c:pt idx="0">
                  <c:v>YTM</c:v>
                </c:pt>
                <c:pt idx="1">
                  <c:v>0.10%</c:v>
                </c:pt>
                <c:pt idx="2">
                  <c:v>0.20%</c:v>
                </c:pt>
                <c:pt idx="3">
                  <c:v>0.30%</c:v>
                </c:pt>
                <c:pt idx="4">
                  <c:v>0.40%</c:v>
                </c:pt>
                <c:pt idx="5">
                  <c:v>0.50%</c:v>
                </c:pt>
                <c:pt idx="6">
                  <c:v>0.60%</c:v>
                </c:pt>
                <c:pt idx="7">
                  <c:v>0.70%</c:v>
                </c:pt>
                <c:pt idx="8">
                  <c:v>0.80%</c:v>
                </c:pt>
                <c:pt idx="9">
                  <c:v>0.90%</c:v>
                </c:pt>
                <c:pt idx="10">
                  <c:v>1.00%</c:v>
                </c:pt>
                <c:pt idx="11">
                  <c:v>1.10%</c:v>
                </c:pt>
                <c:pt idx="12">
                  <c:v>1.20%</c:v>
                </c:pt>
                <c:pt idx="13">
                  <c:v>1.30%</c:v>
                </c:pt>
                <c:pt idx="14">
                  <c:v>1.40%</c:v>
                </c:pt>
                <c:pt idx="15">
                  <c:v>1.50%</c:v>
                </c:pt>
                <c:pt idx="16">
                  <c:v>1.60%</c:v>
                </c:pt>
                <c:pt idx="17">
                  <c:v>1.70%</c:v>
                </c:pt>
                <c:pt idx="18">
                  <c:v>1.80%</c:v>
                </c:pt>
                <c:pt idx="19">
                  <c:v>1.90%</c:v>
                </c:pt>
                <c:pt idx="20">
                  <c:v>2.00%</c:v>
                </c:pt>
                <c:pt idx="21">
                  <c:v>2.10%</c:v>
                </c:pt>
                <c:pt idx="22">
                  <c:v>2.20%</c:v>
                </c:pt>
                <c:pt idx="23">
                  <c:v>2.30%</c:v>
                </c:pt>
                <c:pt idx="24">
                  <c:v>2.40%</c:v>
                </c:pt>
                <c:pt idx="25">
                  <c:v>2.50%</c:v>
                </c:pt>
                <c:pt idx="26">
                  <c:v>2.60%</c:v>
                </c:pt>
                <c:pt idx="27">
                  <c:v>2.70%</c:v>
                </c:pt>
                <c:pt idx="28">
                  <c:v>2.80%</c:v>
                </c:pt>
                <c:pt idx="29">
                  <c:v>2.90%</c:v>
                </c:pt>
                <c:pt idx="30">
                  <c:v>3.00%</c:v>
                </c:pt>
                <c:pt idx="31">
                  <c:v>3.10%</c:v>
                </c:pt>
                <c:pt idx="32">
                  <c:v>3.20%</c:v>
                </c:pt>
                <c:pt idx="33">
                  <c:v>3.30%</c:v>
                </c:pt>
                <c:pt idx="34">
                  <c:v>3.40%</c:v>
                </c:pt>
                <c:pt idx="35">
                  <c:v>3.50%</c:v>
                </c:pt>
                <c:pt idx="36">
                  <c:v>3.60%</c:v>
                </c:pt>
                <c:pt idx="37">
                  <c:v>3.70%</c:v>
                </c:pt>
                <c:pt idx="38">
                  <c:v>3.80%</c:v>
                </c:pt>
                <c:pt idx="39">
                  <c:v>3.90%</c:v>
                </c:pt>
                <c:pt idx="40">
                  <c:v>4.00%</c:v>
                </c:pt>
                <c:pt idx="41">
                  <c:v>4.10%</c:v>
                </c:pt>
                <c:pt idx="42">
                  <c:v>4.20%</c:v>
                </c:pt>
                <c:pt idx="43">
                  <c:v>4.30%</c:v>
                </c:pt>
                <c:pt idx="44">
                  <c:v>4.40%</c:v>
                </c:pt>
                <c:pt idx="45">
                  <c:v>4.50%</c:v>
                </c:pt>
                <c:pt idx="46">
                  <c:v>4.60%</c:v>
                </c:pt>
                <c:pt idx="47">
                  <c:v>4.70%</c:v>
                </c:pt>
                <c:pt idx="48">
                  <c:v>4.80%</c:v>
                </c:pt>
                <c:pt idx="49">
                  <c:v>4.90%</c:v>
                </c:pt>
                <c:pt idx="50">
                  <c:v>5.00%</c:v>
                </c:pt>
                <c:pt idx="51">
                  <c:v>5.10%</c:v>
                </c:pt>
                <c:pt idx="52">
                  <c:v>5.20%</c:v>
                </c:pt>
                <c:pt idx="53">
                  <c:v>5.30%</c:v>
                </c:pt>
                <c:pt idx="54">
                  <c:v>5.40%</c:v>
                </c:pt>
                <c:pt idx="55">
                  <c:v>5.50%</c:v>
                </c:pt>
                <c:pt idx="56">
                  <c:v>5.60%</c:v>
                </c:pt>
                <c:pt idx="57">
                  <c:v>5.70%</c:v>
                </c:pt>
                <c:pt idx="58">
                  <c:v>5.80%</c:v>
                </c:pt>
                <c:pt idx="59">
                  <c:v>5.90%</c:v>
                </c:pt>
                <c:pt idx="60">
                  <c:v>6.00%</c:v>
                </c:pt>
                <c:pt idx="61">
                  <c:v>6.10%</c:v>
                </c:pt>
                <c:pt idx="62">
                  <c:v>6.20%</c:v>
                </c:pt>
                <c:pt idx="63">
                  <c:v>6.30%</c:v>
                </c:pt>
                <c:pt idx="64">
                  <c:v>6.40%</c:v>
                </c:pt>
                <c:pt idx="65">
                  <c:v>6.50%</c:v>
                </c:pt>
                <c:pt idx="66">
                  <c:v>6.60%</c:v>
                </c:pt>
                <c:pt idx="67">
                  <c:v>6.70%</c:v>
                </c:pt>
                <c:pt idx="68">
                  <c:v>6.80%</c:v>
                </c:pt>
                <c:pt idx="69">
                  <c:v>6.90%</c:v>
                </c:pt>
                <c:pt idx="70">
                  <c:v>7.00%</c:v>
                </c:pt>
                <c:pt idx="71">
                  <c:v>7.10%</c:v>
                </c:pt>
                <c:pt idx="72">
                  <c:v>7.20%</c:v>
                </c:pt>
                <c:pt idx="73">
                  <c:v>7.30%</c:v>
                </c:pt>
                <c:pt idx="74">
                  <c:v>7.40%</c:v>
                </c:pt>
                <c:pt idx="75">
                  <c:v>7.50%</c:v>
                </c:pt>
                <c:pt idx="76">
                  <c:v>7.60%</c:v>
                </c:pt>
                <c:pt idx="77">
                  <c:v>7.70%</c:v>
                </c:pt>
                <c:pt idx="78">
                  <c:v>7.80%</c:v>
                </c:pt>
                <c:pt idx="79">
                  <c:v>7.90%</c:v>
                </c:pt>
                <c:pt idx="80">
                  <c:v>8.00%</c:v>
                </c:pt>
                <c:pt idx="81">
                  <c:v>8.10%</c:v>
                </c:pt>
                <c:pt idx="82">
                  <c:v>8.20%</c:v>
                </c:pt>
                <c:pt idx="83">
                  <c:v>8.30%</c:v>
                </c:pt>
                <c:pt idx="84">
                  <c:v>8.40%</c:v>
                </c:pt>
                <c:pt idx="85">
                  <c:v>8.50%</c:v>
                </c:pt>
                <c:pt idx="86">
                  <c:v>8.60%</c:v>
                </c:pt>
                <c:pt idx="87">
                  <c:v>8.70%</c:v>
                </c:pt>
                <c:pt idx="88">
                  <c:v>8.80%</c:v>
                </c:pt>
                <c:pt idx="89">
                  <c:v>8.90%</c:v>
                </c:pt>
                <c:pt idx="90">
                  <c:v>9.00%</c:v>
                </c:pt>
                <c:pt idx="91">
                  <c:v>9.10%</c:v>
                </c:pt>
                <c:pt idx="92">
                  <c:v>9.20%</c:v>
                </c:pt>
                <c:pt idx="93">
                  <c:v>9.30%</c:v>
                </c:pt>
                <c:pt idx="94">
                  <c:v>9.40%</c:v>
                </c:pt>
                <c:pt idx="95">
                  <c:v>9.50%</c:v>
                </c:pt>
                <c:pt idx="96">
                  <c:v>9.60%</c:v>
                </c:pt>
                <c:pt idx="97">
                  <c:v>9.70%</c:v>
                </c:pt>
                <c:pt idx="98">
                  <c:v>9.80%</c:v>
                </c:pt>
                <c:pt idx="99">
                  <c:v>9.90%</c:v>
                </c:pt>
                <c:pt idx="100">
                  <c:v>10.00%</c:v>
                </c:pt>
                <c:pt idx="101">
                  <c:v>10.10%</c:v>
                </c:pt>
                <c:pt idx="102">
                  <c:v>10.20%</c:v>
                </c:pt>
                <c:pt idx="103">
                  <c:v>10.30%</c:v>
                </c:pt>
                <c:pt idx="104">
                  <c:v>10.40%</c:v>
                </c:pt>
                <c:pt idx="105">
                  <c:v>10.50%</c:v>
                </c:pt>
                <c:pt idx="106">
                  <c:v>10.60%</c:v>
                </c:pt>
                <c:pt idx="107">
                  <c:v>10.70%</c:v>
                </c:pt>
                <c:pt idx="108">
                  <c:v>10.80%</c:v>
                </c:pt>
                <c:pt idx="109">
                  <c:v>10.90%</c:v>
                </c:pt>
                <c:pt idx="110">
                  <c:v>11.00%</c:v>
                </c:pt>
                <c:pt idx="111">
                  <c:v>11.10%</c:v>
                </c:pt>
                <c:pt idx="112">
                  <c:v>11.20%</c:v>
                </c:pt>
                <c:pt idx="113">
                  <c:v>11.30%</c:v>
                </c:pt>
                <c:pt idx="114">
                  <c:v>11.40%</c:v>
                </c:pt>
                <c:pt idx="115">
                  <c:v>11.50%</c:v>
                </c:pt>
                <c:pt idx="116">
                  <c:v>11.60%</c:v>
                </c:pt>
                <c:pt idx="117">
                  <c:v>11.70%</c:v>
                </c:pt>
                <c:pt idx="118">
                  <c:v>11.80%</c:v>
                </c:pt>
                <c:pt idx="119">
                  <c:v>11.90%</c:v>
                </c:pt>
                <c:pt idx="120">
                  <c:v>12.00%</c:v>
                </c:pt>
                <c:pt idx="121">
                  <c:v>12.10%</c:v>
                </c:pt>
                <c:pt idx="122">
                  <c:v>12.20%</c:v>
                </c:pt>
                <c:pt idx="123">
                  <c:v>12.30%</c:v>
                </c:pt>
                <c:pt idx="124">
                  <c:v>12.40%</c:v>
                </c:pt>
                <c:pt idx="125">
                  <c:v>12.50%</c:v>
                </c:pt>
                <c:pt idx="126">
                  <c:v>12.60%</c:v>
                </c:pt>
                <c:pt idx="127">
                  <c:v>12.70%</c:v>
                </c:pt>
                <c:pt idx="128">
                  <c:v>12.80%</c:v>
                </c:pt>
                <c:pt idx="129">
                  <c:v>12.90%</c:v>
                </c:pt>
                <c:pt idx="130">
                  <c:v>13.00%</c:v>
                </c:pt>
                <c:pt idx="131">
                  <c:v>13.10%</c:v>
                </c:pt>
                <c:pt idx="132">
                  <c:v>13.20%</c:v>
                </c:pt>
                <c:pt idx="133">
                  <c:v>13.30%</c:v>
                </c:pt>
                <c:pt idx="134">
                  <c:v>13.40%</c:v>
                </c:pt>
                <c:pt idx="135">
                  <c:v>13.50%</c:v>
                </c:pt>
                <c:pt idx="136">
                  <c:v>13.60%</c:v>
                </c:pt>
                <c:pt idx="137">
                  <c:v>13.70%</c:v>
                </c:pt>
                <c:pt idx="138">
                  <c:v>13.80%</c:v>
                </c:pt>
                <c:pt idx="139">
                  <c:v>13.90%</c:v>
                </c:pt>
                <c:pt idx="140">
                  <c:v>14.00%</c:v>
                </c:pt>
                <c:pt idx="141">
                  <c:v>14.10%</c:v>
                </c:pt>
                <c:pt idx="142">
                  <c:v>14.20%</c:v>
                </c:pt>
                <c:pt idx="143">
                  <c:v>14.30%</c:v>
                </c:pt>
                <c:pt idx="144">
                  <c:v>14.40%</c:v>
                </c:pt>
                <c:pt idx="145">
                  <c:v>14.50%</c:v>
                </c:pt>
                <c:pt idx="146">
                  <c:v>14.60%</c:v>
                </c:pt>
                <c:pt idx="147">
                  <c:v>14.70%</c:v>
                </c:pt>
                <c:pt idx="148">
                  <c:v>14.80%</c:v>
                </c:pt>
                <c:pt idx="149">
                  <c:v>14.90%</c:v>
                </c:pt>
                <c:pt idx="150">
                  <c:v>15.00%</c:v>
                </c:pt>
              </c:strCache>
            </c:strRef>
          </c:cat>
          <c:val>
            <c:numRef>
              <c:f>利率敏感性比较!$J$6:$J$155</c:f>
              <c:numCache>
                <c:formatCode>General</c:formatCode>
                <c:ptCount val="150"/>
                <c:pt idx="0">
                  <c:v>198.45767094127055</c:v>
                </c:pt>
                <c:pt idx="1">
                  <c:v>196.93056825635119</c:v>
                </c:pt>
                <c:pt idx="2">
                  <c:v>195.4185203027547</c:v>
                </c:pt>
                <c:pt idx="3">
                  <c:v>193.92135757536008</c:v>
                </c:pt>
                <c:pt idx="4">
                  <c:v>192.43891267746955</c:v>
                </c:pt>
                <c:pt idx="5">
                  <c:v>190.97102029228134</c:v>
                </c:pt>
                <c:pt idx="6">
                  <c:v>189.51751715478503</c:v>
                </c:pt>
                <c:pt idx="7">
                  <c:v>188.07824202405948</c:v>
                </c:pt>
                <c:pt idx="8">
                  <c:v>186.65303565597989</c:v>
                </c:pt>
                <c:pt idx="9">
                  <c:v>185.24174077631503</c:v>
                </c:pt>
                <c:pt idx="10">
                  <c:v>183.84420205422151</c:v>
                </c:pt>
                <c:pt idx="11">
                  <c:v>182.46026607611643</c:v>
                </c:pt>
                <c:pt idx="12">
                  <c:v>181.08978131993297</c:v>
                </c:pt>
                <c:pt idx="13">
                  <c:v>179.73259812974521</c:v>
                </c:pt>
                <c:pt idx="14">
                  <c:v>178.3885686907629</c:v>
                </c:pt>
                <c:pt idx="15">
                  <c:v>177.05754700468265</c:v>
                </c:pt>
                <c:pt idx="16">
                  <c:v>175.73938886540117</c:v>
                </c:pt>
                <c:pt idx="17">
                  <c:v>174.43395183507164</c:v>
                </c:pt>
                <c:pt idx="18">
                  <c:v>173.14109522051021</c:v>
                </c:pt>
                <c:pt idx="19">
                  <c:v>171.86068004993791</c:v>
                </c:pt>
                <c:pt idx="20">
                  <c:v>170.59256905005955</c:v>
                </c:pt>
                <c:pt idx="21">
                  <c:v>169.33662662346893</c:v>
                </c:pt>
                <c:pt idx="22">
                  <c:v>168.09271882638109</c:v>
                </c:pt>
                <c:pt idx="23">
                  <c:v>166.86071334667957</c:v>
                </c:pt>
                <c:pt idx="24">
                  <c:v>165.6404794822821</c:v>
                </c:pt>
                <c:pt idx="25">
                  <c:v>164.43188811981108</c:v>
                </c:pt>
                <c:pt idx="26">
                  <c:v>163.23481171357258</c:v>
                </c:pt>
                <c:pt idx="27">
                  <c:v>162.04912426483179</c:v>
                </c:pt>
                <c:pt idx="28">
                  <c:v>160.87470130138695</c:v>
                </c:pt>
                <c:pt idx="29">
                  <c:v>159.71141985743083</c:v>
                </c:pt>
                <c:pt idx="30">
                  <c:v>158.55915845370112</c:v>
                </c:pt>
                <c:pt idx="31">
                  <c:v>157.41779707791125</c:v>
                </c:pt>
                <c:pt idx="32">
                  <c:v>156.28721716546005</c:v>
                </c:pt>
                <c:pt idx="33">
                  <c:v>155.16730158041327</c:v>
                </c:pt>
                <c:pt idx="34">
                  <c:v>154.05793459675681</c:v>
                </c:pt>
                <c:pt idx="35">
                  <c:v>152.95900187991228</c:v>
                </c:pt>
                <c:pt idx="36">
                  <c:v>151.87039046851692</c:v>
                </c:pt>
                <c:pt idx="37">
                  <c:v>150.79198875645733</c:v>
                </c:pt>
                <c:pt idx="38">
                  <c:v>149.72368647516055</c:v>
                </c:pt>
                <c:pt idx="39">
                  <c:v>148.66537467613011</c:v>
                </c:pt>
                <c:pt idx="40">
                  <c:v>147.61694571373317</c:v>
                </c:pt>
                <c:pt idx="41">
                  <c:v>146.57829322822417</c:v>
                </c:pt>
                <c:pt idx="42">
                  <c:v>145.54931212901192</c:v>
                </c:pt>
                <c:pt idx="43">
                  <c:v>144.5298985781572</c:v>
                </c:pt>
                <c:pt idx="44">
                  <c:v>143.519949974106</c:v>
                </c:pt>
                <c:pt idx="45">
                  <c:v>142.51936493564622</c:v>
                </c:pt>
                <c:pt idx="46">
                  <c:v>141.52804328609301</c:v>
                </c:pt>
                <c:pt idx="47">
                  <c:v>140.54588603769105</c:v>
                </c:pt>
                <c:pt idx="48">
                  <c:v>139.57279537623901</c:v>
                </c:pt>
                <c:pt idx="49">
                  <c:v>138.60867464592405</c:v>
                </c:pt>
                <c:pt idx="50">
                  <c:v>137.65342833437126</c:v>
                </c:pt>
                <c:pt idx="51">
                  <c:v>136.70696205789898</c:v>
                </c:pt>
                <c:pt idx="52">
                  <c:v>135.76918254698077</c:v>
                </c:pt>
                <c:pt idx="53">
                  <c:v>134.83999763190744</c:v>
                </c:pt>
                <c:pt idx="54">
                  <c:v>133.91931622865036</c:v>
                </c:pt>
                <c:pt idx="55">
                  <c:v>133.00704832491891</c:v>
                </c:pt>
                <c:pt idx="56">
                  <c:v>132.10310496641239</c:v>
                </c:pt>
                <c:pt idx="57">
                  <c:v>131.20739824326085</c:v>
                </c:pt>
                <c:pt idx="58">
                  <c:v>130.31984127665487</c:v>
                </c:pt>
                <c:pt idx="59">
                  <c:v>129.44034820565875</c:v>
                </c:pt>
                <c:pt idx="60">
                  <c:v>128.56883417420659</c:v>
                </c:pt>
                <c:pt idx="61">
                  <c:v>127.70521531827643</c:v>
                </c:pt>
                <c:pt idx="62">
                  <c:v>126.8494087532427</c:v>
                </c:pt>
                <c:pt idx="63">
                  <c:v>126.00133256140045</c:v>
                </c:pt>
                <c:pt idx="64">
                  <c:v>125.16090577966392</c:v>
                </c:pt>
                <c:pt idx="65">
                  <c:v>124.32804838743021</c:v>
                </c:pt>
                <c:pt idx="66">
                  <c:v>123.50268129461378</c:v>
                </c:pt>
                <c:pt idx="67">
                  <c:v>122.68472632984049</c:v>
                </c:pt>
                <c:pt idx="68">
                  <c:v>121.87410622880734</c:v>
                </c:pt>
                <c:pt idx="69">
                  <c:v>121.0707446227978</c:v>
                </c:pt>
                <c:pt idx="70">
                  <c:v>120.27456602735688</c:v>
                </c:pt>
                <c:pt idx="71">
                  <c:v>119.4854958311187</c:v>
                </c:pt>
                <c:pt idx="72">
                  <c:v>118.70346028478818</c:v>
                </c:pt>
                <c:pt idx="73">
                  <c:v>117.92838649027038</c:v>
                </c:pt>
                <c:pt idx="74">
                  <c:v>117.16020238995122</c:v>
                </c:pt>
                <c:pt idx="75">
                  <c:v>116.39883675612006</c:v>
                </c:pt>
                <c:pt idx="76">
                  <c:v>115.64421918053927</c:v>
                </c:pt>
                <c:pt idx="77">
                  <c:v>114.89628006415288</c:v>
                </c:pt>
                <c:pt idx="78">
                  <c:v>114.15495060693644</c:v>
                </c:pt>
                <c:pt idx="79">
                  <c:v>113.42016279788285</c:v>
                </c:pt>
                <c:pt idx="80">
                  <c:v>112.69184940512534</c:v>
                </c:pt>
                <c:pt idx="81">
                  <c:v>111.96994396619189</c:v>
                </c:pt>
                <c:pt idx="82">
                  <c:v>111.25438077839343</c:v>
                </c:pt>
                <c:pt idx="83">
                  <c:v>110.54509488933961</c:v>
                </c:pt>
                <c:pt idx="84">
                  <c:v>109.84202208758423</c:v>
                </c:pt>
                <c:pt idx="85">
                  <c:v>109.14509889339482</c:v>
                </c:pt>
                <c:pt idx="86">
                  <c:v>108.45426254964815</c:v>
                </c:pt>
                <c:pt idx="87">
                  <c:v>107.76945101284622</c:v>
                </c:pt>
                <c:pt idx="88">
                  <c:v>107.09060294425487</c:v>
                </c:pt>
                <c:pt idx="89">
                  <c:v>106.41765770115896</c:v>
                </c:pt>
                <c:pt idx="90">
                  <c:v>105.75055532823687</c:v>
                </c:pt>
                <c:pt idx="91">
                  <c:v>105.08923654904859</c:v>
                </c:pt>
                <c:pt idx="92">
                  <c:v>104.43364275763936</c:v>
                </c:pt>
                <c:pt idx="93">
                  <c:v>103.78371601025344</c:v>
                </c:pt>
                <c:pt idx="94">
                  <c:v>103.13939901716083</c:v>
                </c:pt>
                <c:pt idx="95">
                  <c:v>102.50063513459051</c:v>
                </c:pt>
                <c:pt idx="96">
                  <c:v>101.8673683567735</c:v>
                </c:pt>
                <c:pt idx="97">
                  <c:v>101.23954330808918</c:v>
                </c:pt>
                <c:pt idx="98">
                  <c:v>100.61710523531896</c:v>
                </c:pt>
                <c:pt idx="99">
                  <c:v>99.999999999999943</c:v>
                </c:pt>
                <c:pt idx="100">
                  <c:v>99.388174070882542</c:v>
                </c:pt>
                <c:pt idx="101">
                  <c:v>98.781574516485691</c:v>
                </c:pt>
                <c:pt idx="102">
                  <c:v>98.180148997753193</c:v>
                </c:pt>
                <c:pt idx="103">
                  <c:v>97.583845760804593</c:v>
                </c:pt>
                <c:pt idx="104">
                  <c:v>96.992613629784145</c:v>
                </c:pt>
                <c:pt idx="105">
                  <c:v>96.406401999802455</c:v>
                </c:pt>
                <c:pt idx="106">
                  <c:v>95.82516082997256</c:v>
                </c:pt>
                <c:pt idx="107">
                  <c:v>95.248840636536556</c:v>
                </c:pt>
                <c:pt idx="108">
                  <c:v>94.67739248608423</c:v>
                </c:pt>
                <c:pt idx="109">
                  <c:v>94.11076798885874</c:v>
                </c:pt>
                <c:pt idx="110">
                  <c:v>93.548919292152902</c:v>
                </c:pt>
                <c:pt idx="111">
                  <c:v>92.991799073789622</c:v>
                </c:pt>
                <c:pt idx="112">
                  <c:v>92.439360535689957</c:v>
                </c:pt>
                <c:pt idx="113">
                  <c:v>91.891557397523485</c:v>
                </c:pt>
                <c:pt idx="114">
                  <c:v>91.348343890443815</c:v>
                </c:pt>
                <c:pt idx="115">
                  <c:v>90.809674750904122</c:v>
                </c:pt>
                <c:pt idx="116">
                  <c:v>90.275505214555281</c:v>
                </c:pt>
                <c:pt idx="117">
                  <c:v>89.745791010221609</c:v>
                </c:pt>
                <c:pt idx="118">
                  <c:v>89.220488353957109</c:v>
                </c:pt>
                <c:pt idx="119">
                  <c:v>88.69955394317823</c:v>
                </c:pt>
                <c:pt idx="120">
                  <c:v>88.182944950872894</c:v>
                </c:pt>
                <c:pt idx="121">
                  <c:v>87.670619019884839</c:v>
                </c:pt>
                <c:pt idx="122">
                  <c:v>87.162534257272625</c:v>
                </c:pt>
                <c:pt idx="123">
                  <c:v>86.65864922874178</c:v>
                </c:pt>
                <c:pt idx="124">
                  <c:v>86.158922953148789</c:v>
                </c:pt>
                <c:pt idx="125">
                  <c:v>85.663314897076035</c:v>
                </c:pt>
                <c:pt idx="126">
                  <c:v>85.171784969477912</c:v>
                </c:pt>
                <c:pt idx="127">
                  <c:v>84.684293516395599</c:v>
                </c:pt>
                <c:pt idx="128">
                  <c:v>84.200801315739881</c:v>
                </c:pt>
                <c:pt idx="129">
                  <c:v>83.721269572141424</c:v>
                </c:pt>
                <c:pt idx="130">
                  <c:v>83.245659911867691</c:v>
                </c:pt>
                <c:pt idx="131">
                  <c:v>82.77393437780546</c:v>
                </c:pt>
                <c:pt idx="132">
                  <c:v>82.306055424507349</c:v>
                </c:pt>
                <c:pt idx="133">
                  <c:v>81.84198591330204</c:v>
                </c:pt>
                <c:pt idx="134">
                  <c:v>81.381689107467963</c:v>
                </c:pt>
                <c:pt idx="135">
                  <c:v>80.925128667468442</c:v>
                </c:pt>
                <c:pt idx="136">
                  <c:v>80.472268646248111</c:v>
                </c:pt>
                <c:pt idx="137">
                  <c:v>80.023073484589005</c:v>
                </c:pt>
                <c:pt idx="138">
                  <c:v>79.577508006526827</c:v>
                </c:pt>
                <c:pt idx="139">
                  <c:v>79.13553741482562</c:v>
                </c:pt>
                <c:pt idx="140">
                  <c:v>78.69712728651011</c:v>
                </c:pt>
                <c:pt idx="141">
                  <c:v>78.26224356845465</c:v>
                </c:pt>
                <c:pt idx="142">
                  <c:v>77.830852573029176</c:v>
                </c:pt>
                <c:pt idx="143">
                  <c:v>77.40292097380032</c:v>
                </c:pt>
                <c:pt idx="144">
                  <c:v>76.978415801286616</c:v>
                </c:pt>
                <c:pt idx="145">
                  <c:v>76.557304438769123</c:v>
                </c:pt>
                <c:pt idx="146">
                  <c:v>76.139554618153127</c:v>
                </c:pt>
                <c:pt idx="147">
                  <c:v>75.725134415884725</c:v>
                </c:pt>
                <c:pt idx="148">
                  <c:v>75.314012248916967</c:v>
                </c:pt>
                <c:pt idx="149">
                  <c:v>74.906156870728893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E-4D81-AB3E-F8CE162CE531}"/>
            </c:ext>
          </c:extLst>
        </c:ser>
        <c:ser>
          <c:idx val="2"/>
          <c:order val="2"/>
          <c:tx>
            <c:strRef>
              <c:f>利率敏感性比较!$K$3</c:f>
              <c:strCache>
                <c:ptCount val="1"/>
                <c:pt idx="0">
                  <c:v>P(C 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利率敏感性比较!$A$4:$A$154</c:f>
              <c:strCache>
                <c:ptCount val="151"/>
                <c:pt idx="0">
                  <c:v>YTM</c:v>
                </c:pt>
                <c:pt idx="1">
                  <c:v>0.10%</c:v>
                </c:pt>
                <c:pt idx="2">
                  <c:v>0.20%</c:v>
                </c:pt>
                <c:pt idx="3">
                  <c:v>0.30%</c:v>
                </c:pt>
                <c:pt idx="4">
                  <c:v>0.40%</c:v>
                </c:pt>
                <c:pt idx="5">
                  <c:v>0.50%</c:v>
                </c:pt>
                <c:pt idx="6">
                  <c:v>0.60%</c:v>
                </c:pt>
                <c:pt idx="7">
                  <c:v>0.70%</c:v>
                </c:pt>
                <c:pt idx="8">
                  <c:v>0.80%</c:v>
                </c:pt>
                <c:pt idx="9">
                  <c:v>0.90%</c:v>
                </c:pt>
                <c:pt idx="10">
                  <c:v>1.00%</c:v>
                </c:pt>
                <c:pt idx="11">
                  <c:v>1.10%</c:v>
                </c:pt>
                <c:pt idx="12">
                  <c:v>1.20%</c:v>
                </c:pt>
                <c:pt idx="13">
                  <c:v>1.30%</c:v>
                </c:pt>
                <c:pt idx="14">
                  <c:v>1.40%</c:v>
                </c:pt>
                <c:pt idx="15">
                  <c:v>1.50%</c:v>
                </c:pt>
                <c:pt idx="16">
                  <c:v>1.60%</c:v>
                </c:pt>
                <c:pt idx="17">
                  <c:v>1.70%</c:v>
                </c:pt>
                <c:pt idx="18">
                  <c:v>1.80%</c:v>
                </c:pt>
                <c:pt idx="19">
                  <c:v>1.90%</c:v>
                </c:pt>
                <c:pt idx="20">
                  <c:v>2.00%</c:v>
                </c:pt>
                <c:pt idx="21">
                  <c:v>2.10%</c:v>
                </c:pt>
                <c:pt idx="22">
                  <c:v>2.20%</c:v>
                </c:pt>
                <c:pt idx="23">
                  <c:v>2.30%</c:v>
                </c:pt>
                <c:pt idx="24">
                  <c:v>2.40%</c:v>
                </c:pt>
                <c:pt idx="25">
                  <c:v>2.50%</c:v>
                </c:pt>
                <c:pt idx="26">
                  <c:v>2.60%</c:v>
                </c:pt>
                <c:pt idx="27">
                  <c:v>2.70%</c:v>
                </c:pt>
                <c:pt idx="28">
                  <c:v>2.80%</c:v>
                </c:pt>
                <c:pt idx="29">
                  <c:v>2.90%</c:v>
                </c:pt>
                <c:pt idx="30">
                  <c:v>3.00%</c:v>
                </c:pt>
                <c:pt idx="31">
                  <c:v>3.10%</c:v>
                </c:pt>
                <c:pt idx="32">
                  <c:v>3.20%</c:v>
                </c:pt>
                <c:pt idx="33">
                  <c:v>3.30%</c:v>
                </c:pt>
                <c:pt idx="34">
                  <c:v>3.40%</c:v>
                </c:pt>
                <c:pt idx="35">
                  <c:v>3.50%</c:v>
                </c:pt>
                <c:pt idx="36">
                  <c:v>3.60%</c:v>
                </c:pt>
                <c:pt idx="37">
                  <c:v>3.70%</c:v>
                </c:pt>
                <c:pt idx="38">
                  <c:v>3.80%</c:v>
                </c:pt>
                <c:pt idx="39">
                  <c:v>3.90%</c:v>
                </c:pt>
                <c:pt idx="40">
                  <c:v>4.00%</c:v>
                </c:pt>
                <c:pt idx="41">
                  <c:v>4.10%</c:v>
                </c:pt>
                <c:pt idx="42">
                  <c:v>4.20%</c:v>
                </c:pt>
                <c:pt idx="43">
                  <c:v>4.30%</c:v>
                </c:pt>
                <c:pt idx="44">
                  <c:v>4.40%</c:v>
                </c:pt>
                <c:pt idx="45">
                  <c:v>4.50%</c:v>
                </c:pt>
                <c:pt idx="46">
                  <c:v>4.60%</c:v>
                </c:pt>
                <c:pt idx="47">
                  <c:v>4.70%</c:v>
                </c:pt>
                <c:pt idx="48">
                  <c:v>4.80%</c:v>
                </c:pt>
                <c:pt idx="49">
                  <c:v>4.90%</c:v>
                </c:pt>
                <c:pt idx="50">
                  <c:v>5.00%</c:v>
                </c:pt>
                <c:pt idx="51">
                  <c:v>5.10%</c:v>
                </c:pt>
                <c:pt idx="52">
                  <c:v>5.20%</c:v>
                </c:pt>
                <c:pt idx="53">
                  <c:v>5.30%</c:v>
                </c:pt>
                <c:pt idx="54">
                  <c:v>5.40%</c:v>
                </c:pt>
                <c:pt idx="55">
                  <c:v>5.50%</c:v>
                </c:pt>
                <c:pt idx="56">
                  <c:v>5.60%</c:v>
                </c:pt>
                <c:pt idx="57">
                  <c:v>5.70%</c:v>
                </c:pt>
                <c:pt idx="58">
                  <c:v>5.80%</c:v>
                </c:pt>
                <c:pt idx="59">
                  <c:v>5.90%</c:v>
                </c:pt>
                <c:pt idx="60">
                  <c:v>6.00%</c:v>
                </c:pt>
                <c:pt idx="61">
                  <c:v>6.10%</c:v>
                </c:pt>
                <c:pt idx="62">
                  <c:v>6.20%</c:v>
                </c:pt>
                <c:pt idx="63">
                  <c:v>6.30%</c:v>
                </c:pt>
                <c:pt idx="64">
                  <c:v>6.40%</c:v>
                </c:pt>
                <c:pt idx="65">
                  <c:v>6.50%</c:v>
                </c:pt>
                <c:pt idx="66">
                  <c:v>6.60%</c:v>
                </c:pt>
                <c:pt idx="67">
                  <c:v>6.70%</c:v>
                </c:pt>
                <c:pt idx="68">
                  <c:v>6.80%</c:v>
                </c:pt>
                <c:pt idx="69">
                  <c:v>6.90%</c:v>
                </c:pt>
                <c:pt idx="70">
                  <c:v>7.00%</c:v>
                </c:pt>
                <c:pt idx="71">
                  <c:v>7.10%</c:v>
                </c:pt>
                <c:pt idx="72">
                  <c:v>7.20%</c:v>
                </c:pt>
                <c:pt idx="73">
                  <c:v>7.30%</c:v>
                </c:pt>
                <c:pt idx="74">
                  <c:v>7.40%</c:v>
                </c:pt>
                <c:pt idx="75">
                  <c:v>7.50%</c:v>
                </c:pt>
                <c:pt idx="76">
                  <c:v>7.60%</c:v>
                </c:pt>
                <c:pt idx="77">
                  <c:v>7.70%</c:v>
                </c:pt>
                <c:pt idx="78">
                  <c:v>7.80%</c:v>
                </c:pt>
                <c:pt idx="79">
                  <c:v>7.90%</c:v>
                </c:pt>
                <c:pt idx="80">
                  <c:v>8.00%</c:v>
                </c:pt>
                <c:pt idx="81">
                  <c:v>8.10%</c:v>
                </c:pt>
                <c:pt idx="82">
                  <c:v>8.20%</c:v>
                </c:pt>
                <c:pt idx="83">
                  <c:v>8.30%</c:v>
                </c:pt>
                <c:pt idx="84">
                  <c:v>8.40%</c:v>
                </c:pt>
                <c:pt idx="85">
                  <c:v>8.50%</c:v>
                </c:pt>
                <c:pt idx="86">
                  <c:v>8.60%</c:v>
                </c:pt>
                <c:pt idx="87">
                  <c:v>8.70%</c:v>
                </c:pt>
                <c:pt idx="88">
                  <c:v>8.80%</c:v>
                </c:pt>
                <c:pt idx="89">
                  <c:v>8.90%</c:v>
                </c:pt>
                <c:pt idx="90">
                  <c:v>9.00%</c:v>
                </c:pt>
                <c:pt idx="91">
                  <c:v>9.10%</c:v>
                </c:pt>
                <c:pt idx="92">
                  <c:v>9.20%</c:v>
                </c:pt>
                <c:pt idx="93">
                  <c:v>9.30%</c:v>
                </c:pt>
                <c:pt idx="94">
                  <c:v>9.40%</c:v>
                </c:pt>
                <c:pt idx="95">
                  <c:v>9.50%</c:v>
                </c:pt>
                <c:pt idx="96">
                  <c:v>9.60%</c:v>
                </c:pt>
                <c:pt idx="97">
                  <c:v>9.70%</c:v>
                </c:pt>
                <c:pt idx="98">
                  <c:v>9.80%</c:v>
                </c:pt>
                <c:pt idx="99">
                  <c:v>9.90%</c:v>
                </c:pt>
                <c:pt idx="100">
                  <c:v>10.00%</c:v>
                </c:pt>
                <c:pt idx="101">
                  <c:v>10.10%</c:v>
                </c:pt>
                <c:pt idx="102">
                  <c:v>10.20%</c:v>
                </c:pt>
                <c:pt idx="103">
                  <c:v>10.30%</c:v>
                </c:pt>
                <c:pt idx="104">
                  <c:v>10.40%</c:v>
                </c:pt>
                <c:pt idx="105">
                  <c:v>10.50%</c:v>
                </c:pt>
                <c:pt idx="106">
                  <c:v>10.60%</c:v>
                </c:pt>
                <c:pt idx="107">
                  <c:v>10.70%</c:v>
                </c:pt>
                <c:pt idx="108">
                  <c:v>10.80%</c:v>
                </c:pt>
                <c:pt idx="109">
                  <c:v>10.90%</c:v>
                </c:pt>
                <c:pt idx="110">
                  <c:v>11.00%</c:v>
                </c:pt>
                <c:pt idx="111">
                  <c:v>11.10%</c:v>
                </c:pt>
                <c:pt idx="112">
                  <c:v>11.20%</c:v>
                </c:pt>
                <c:pt idx="113">
                  <c:v>11.30%</c:v>
                </c:pt>
                <c:pt idx="114">
                  <c:v>11.40%</c:v>
                </c:pt>
                <c:pt idx="115">
                  <c:v>11.50%</c:v>
                </c:pt>
                <c:pt idx="116">
                  <c:v>11.60%</c:v>
                </c:pt>
                <c:pt idx="117">
                  <c:v>11.70%</c:v>
                </c:pt>
                <c:pt idx="118">
                  <c:v>11.80%</c:v>
                </c:pt>
                <c:pt idx="119">
                  <c:v>11.90%</c:v>
                </c:pt>
                <c:pt idx="120">
                  <c:v>12.00%</c:v>
                </c:pt>
                <c:pt idx="121">
                  <c:v>12.10%</c:v>
                </c:pt>
                <c:pt idx="122">
                  <c:v>12.20%</c:v>
                </c:pt>
                <c:pt idx="123">
                  <c:v>12.30%</c:v>
                </c:pt>
                <c:pt idx="124">
                  <c:v>12.40%</c:v>
                </c:pt>
                <c:pt idx="125">
                  <c:v>12.50%</c:v>
                </c:pt>
                <c:pt idx="126">
                  <c:v>12.60%</c:v>
                </c:pt>
                <c:pt idx="127">
                  <c:v>12.70%</c:v>
                </c:pt>
                <c:pt idx="128">
                  <c:v>12.80%</c:v>
                </c:pt>
                <c:pt idx="129">
                  <c:v>12.90%</c:v>
                </c:pt>
                <c:pt idx="130">
                  <c:v>13.00%</c:v>
                </c:pt>
                <c:pt idx="131">
                  <c:v>13.10%</c:v>
                </c:pt>
                <c:pt idx="132">
                  <c:v>13.20%</c:v>
                </c:pt>
                <c:pt idx="133">
                  <c:v>13.30%</c:v>
                </c:pt>
                <c:pt idx="134">
                  <c:v>13.40%</c:v>
                </c:pt>
                <c:pt idx="135">
                  <c:v>13.50%</c:v>
                </c:pt>
                <c:pt idx="136">
                  <c:v>13.60%</c:v>
                </c:pt>
                <c:pt idx="137">
                  <c:v>13.70%</c:v>
                </c:pt>
                <c:pt idx="138">
                  <c:v>13.80%</c:v>
                </c:pt>
                <c:pt idx="139">
                  <c:v>13.90%</c:v>
                </c:pt>
                <c:pt idx="140">
                  <c:v>14.00%</c:v>
                </c:pt>
                <c:pt idx="141">
                  <c:v>14.10%</c:v>
                </c:pt>
                <c:pt idx="142">
                  <c:v>14.20%</c:v>
                </c:pt>
                <c:pt idx="143">
                  <c:v>14.30%</c:v>
                </c:pt>
                <c:pt idx="144">
                  <c:v>14.40%</c:v>
                </c:pt>
                <c:pt idx="145">
                  <c:v>14.50%</c:v>
                </c:pt>
                <c:pt idx="146">
                  <c:v>14.60%</c:v>
                </c:pt>
                <c:pt idx="147">
                  <c:v>14.70%</c:v>
                </c:pt>
                <c:pt idx="148">
                  <c:v>14.80%</c:v>
                </c:pt>
                <c:pt idx="149">
                  <c:v>14.90%</c:v>
                </c:pt>
                <c:pt idx="150">
                  <c:v>15.00%</c:v>
                </c:pt>
              </c:strCache>
            </c:strRef>
          </c:cat>
          <c:val>
            <c:numRef>
              <c:f>利率敏感性比较!$K$6:$K$155</c:f>
              <c:numCache>
                <c:formatCode>General</c:formatCode>
                <c:ptCount val="150"/>
                <c:pt idx="0">
                  <c:v>392.44520163074833</c:v>
                </c:pt>
                <c:pt idx="1">
                  <c:v>385.07726699870568</c:v>
                </c:pt>
                <c:pt idx="2">
                  <c:v>377.89100591000988</c:v>
                </c:pt>
                <c:pt idx="3">
                  <c:v>370.88138295990603</c:v>
                </c:pt>
                <c:pt idx="4">
                  <c:v>364.0435126684863</c:v>
                </c:pt>
                <c:pt idx="5">
                  <c:v>357.37265477592189</c:v>
                </c:pt>
                <c:pt idx="6">
                  <c:v>350.86420969182001</c:v>
                </c:pt>
                <c:pt idx="7">
                  <c:v>344.51371409340527</c:v>
                </c:pt>
                <c:pt idx="8">
                  <c:v>338.31683666753059</c:v>
                </c:pt>
                <c:pt idx="9">
                  <c:v>332.26937399158805</c:v>
                </c:pt>
                <c:pt idx="10">
                  <c:v>326.36724654866663</c:v>
                </c:pt>
                <c:pt idx="11">
                  <c:v>320.60649487236662</c:v>
                </c:pt>
                <c:pt idx="12">
                  <c:v>314.98327581693212</c:v>
                </c:pt>
                <c:pt idx="13">
                  <c:v>309.49385894843977</c:v>
                </c:pt>
                <c:pt idx="14">
                  <c:v>304.13462305299055</c:v>
                </c:pt>
                <c:pt idx="15">
                  <c:v>298.90205275793568</c:v>
                </c:pt>
                <c:pt idx="16">
                  <c:v>293.79273526237603</c:v>
                </c:pt>
                <c:pt idx="17">
                  <c:v>288.80335717321651</c:v>
                </c:pt>
                <c:pt idx="18">
                  <c:v>283.93070144328163</c:v>
                </c:pt>
                <c:pt idx="19">
                  <c:v>279.17164440803526</c:v>
                </c:pt>
                <c:pt idx="20">
                  <c:v>274.52315291763205</c:v>
                </c:pt>
                <c:pt idx="21">
                  <c:v>269.98228156109298</c:v>
                </c:pt>
                <c:pt idx="22">
                  <c:v>265.54616997955128</c:v>
                </c:pt>
                <c:pt idx="23">
                  <c:v>261.21204026557206</c:v>
                </c:pt>
                <c:pt idx="24">
                  <c:v>256.97719444570924</c:v>
                </c:pt>
                <c:pt idx="25">
                  <c:v>252.83901204350303</c:v>
                </c:pt>
                <c:pt idx="26">
                  <c:v>248.79494772026766</c:v>
                </c:pt>
                <c:pt idx="27">
                  <c:v>244.84252899107042</c:v>
                </c:pt>
                <c:pt idx="28">
                  <c:v>240.97935401342741</c:v>
                </c:pt>
                <c:pt idx="29">
                  <c:v>237.20308944628852</c:v>
                </c:pt>
                <c:pt idx="30">
                  <c:v>233.51146837700861</c:v>
                </c:pt>
                <c:pt idx="31">
                  <c:v>229.90228831404275</c:v>
                </c:pt>
                <c:pt idx="32">
                  <c:v>226.37340924321035</c:v>
                </c:pt>
                <c:pt idx="33">
                  <c:v>222.92275174542127</c:v>
                </c:pt>
                <c:pt idx="34">
                  <c:v>219.54829517385852</c:v>
                </c:pt>
                <c:pt idx="35">
                  <c:v>216.2480758886432</c:v>
                </c:pt>
                <c:pt idx="36">
                  <c:v>213.02018554711549</c:v>
                </c:pt>
                <c:pt idx="37">
                  <c:v>209.8627694478887</c:v>
                </c:pt>
                <c:pt idx="38">
                  <c:v>206.77402492693625</c:v>
                </c:pt>
                <c:pt idx="39">
                  <c:v>203.75219980398677</c:v>
                </c:pt>
                <c:pt idx="40">
                  <c:v>200.7955908776101</c:v>
                </c:pt>
                <c:pt idx="41">
                  <c:v>197.90254246737766</c:v>
                </c:pt>
                <c:pt idx="42">
                  <c:v>195.07144500159092</c:v>
                </c:pt>
                <c:pt idx="43">
                  <c:v>192.30073364906909</c:v>
                </c:pt>
                <c:pt idx="44">
                  <c:v>189.58888699358894</c:v>
                </c:pt>
                <c:pt idx="45">
                  <c:v>186.93442574956734</c:v>
                </c:pt>
                <c:pt idx="46">
                  <c:v>184.33591151767311</c:v>
                </c:pt>
                <c:pt idx="47">
                  <c:v>181.79194557905103</c:v>
                </c:pt>
                <c:pt idx="48">
                  <c:v>179.30116772693475</c:v>
                </c:pt>
                <c:pt idx="49">
                  <c:v>176.86225513441417</c:v>
                </c:pt>
                <c:pt idx="50">
                  <c:v>174.47392125721413</c:v>
                </c:pt>
                <c:pt idx="51">
                  <c:v>172.13491477033955</c:v>
                </c:pt>
                <c:pt idx="52">
                  <c:v>169.84401853750731</c:v>
                </c:pt>
                <c:pt idx="53">
                  <c:v>167.60004861230246</c:v>
                </c:pt>
                <c:pt idx="54">
                  <c:v>165.4018532700494</c:v>
                </c:pt>
                <c:pt idx="55">
                  <c:v>163.24831206940337</c:v>
                </c:pt>
                <c:pt idx="56">
                  <c:v>161.13833494271964</c:v>
                </c:pt>
                <c:pt idx="57">
                  <c:v>159.07086131427076</c:v>
                </c:pt>
                <c:pt idx="58">
                  <c:v>157.04485924543044</c:v>
                </c:pt>
                <c:pt idx="59">
                  <c:v>155.05932460595758</c:v>
                </c:pt>
                <c:pt idx="60">
                  <c:v>153.11328027055254</c:v>
                </c:pt>
                <c:pt idx="61">
                  <c:v>151.20577533987662</c:v>
                </c:pt>
                <c:pt idx="62">
                  <c:v>149.33588438526448</c:v>
                </c:pt>
                <c:pt idx="63">
                  <c:v>147.50270671636699</c:v>
                </c:pt>
                <c:pt idx="64">
                  <c:v>145.70536567101024</c:v>
                </c:pt>
                <c:pt idx="65">
                  <c:v>143.94300792655088</c:v>
                </c:pt>
                <c:pt idx="66">
                  <c:v>142.21480283206674</c:v>
                </c:pt>
                <c:pt idx="67">
                  <c:v>140.51994176070488</c:v>
                </c:pt>
                <c:pt idx="68">
                  <c:v>138.8576374815695</c:v>
                </c:pt>
                <c:pt idx="69">
                  <c:v>137.22712355051758</c:v>
                </c:pt>
                <c:pt idx="70">
                  <c:v>135.6276537192804</c:v>
                </c:pt>
                <c:pt idx="71">
                  <c:v>134.05850136232519</c:v>
                </c:pt>
                <c:pt idx="72">
                  <c:v>132.51895892090755</c:v>
                </c:pt>
                <c:pt idx="73">
                  <c:v>131.00833736376677</c:v>
                </c:pt>
                <c:pt idx="74">
                  <c:v>129.52596566395539</c:v>
                </c:pt>
                <c:pt idx="75">
                  <c:v>128.07119029128282</c:v>
                </c:pt>
                <c:pt idx="76">
                  <c:v>126.64337471990083</c:v>
                </c:pt>
                <c:pt idx="77">
                  <c:v>125.24189895054599</c:v>
                </c:pt>
                <c:pt idx="78">
                  <c:v>123.8661590469906</c:v>
                </c:pt>
                <c:pt idx="79">
                  <c:v>122.5155666862549</c:v>
                </c:pt>
                <c:pt idx="80">
                  <c:v>121.1895487221575</c:v>
                </c:pt>
                <c:pt idx="81">
                  <c:v>119.88754676178402</c:v>
                </c:pt>
                <c:pt idx="82">
                  <c:v>118.60901675448044</c:v>
                </c:pt>
                <c:pt idx="83">
                  <c:v>117.35342859297647</c:v>
                </c:pt>
                <c:pt idx="84">
                  <c:v>116.12026572627076</c:v>
                </c:pt>
                <c:pt idx="85">
                  <c:v>114.90902478390755</c:v>
                </c:pt>
                <c:pt idx="86">
                  <c:v>113.71921521130059</c:v>
                </c:pt>
                <c:pt idx="87">
                  <c:v>112.55035891575712</c:v>
                </c:pt>
                <c:pt idx="88">
                  <c:v>111.40198992288015</c:v>
                </c:pt>
                <c:pt idx="89">
                  <c:v>110.27365404302166</c:v>
                </c:pt>
                <c:pt idx="90">
                  <c:v>109.16490854748724</c:v>
                </c:pt>
                <c:pt idx="91">
                  <c:v>108.07532185418546</c:v>
                </c:pt>
                <c:pt idx="92">
                  <c:v>107.00447322243949</c:v>
                </c:pt>
                <c:pt idx="93">
                  <c:v>105.9519524566747</c:v>
                </c:pt>
                <c:pt idx="94">
                  <c:v>104.91735961871821</c:v>
                </c:pt>
                <c:pt idx="95">
                  <c:v>103.90030474844008</c:v>
                </c:pt>
                <c:pt idx="96">
                  <c:v>102.90040759249025</c:v>
                </c:pt>
                <c:pt idx="97">
                  <c:v>101.9172973408772</c:v>
                </c:pt>
                <c:pt idx="98">
                  <c:v>100.9506123711577</c:v>
                </c:pt>
                <c:pt idx="99">
                  <c:v>99.999999999999943</c:v>
                </c:pt>
                <c:pt idx="100">
                  <c:v>99.065116241902857</c:v>
                </c:pt>
                <c:pt idx="101">
                  <c:v>98.145625574849419</c:v>
                </c:pt>
                <c:pt idx="102">
                  <c:v>97.2412007126905</c:v>
                </c:pt>
                <c:pt idx="103">
                  <c:v>96.351522384049588</c:v>
                </c:pt>
                <c:pt idx="104">
                  <c:v>95.476279117558732</c:v>
                </c:pt>
                <c:pt idx="105">
                  <c:v>94.615167033229156</c:v>
                </c:pt>
                <c:pt idx="106">
                  <c:v>93.767889639777025</c:v>
                </c:pt>
                <c:pt idx="107">
                  <c:v>92.934157637721498</c:v>
                </c:pt>
                <c:pt idx="108">
                  <c:v>92.1136887280867</c:v>
                </c:pt>
                <c:pt idx="109">
                  <c:v>91.306207426533774</c:v>
                </c:pt>
                <c:pt idx="110">
                  <c:v>90.511444882768458</c:v>
                </c:pt>
                <c:pt idx="111">
                  <c:v>89.729138705058261</c:v>
                </c:pt>
                <c:pt idx="112">
                  <c:v>88.95903278971511</c:v>
                </c:pt>
                <c:pt idx="113">
                  <c:v>88.200877155388028</c:v>
                </c:pt>
                <c:pt idx="114">
                  <c:v>87.454427782029313</c:v>
                </c:pt>
                <c:pt idx="115">
                  <c:v>86.71944645439109</c:v>
                </c:pt>
                <c:pt idx="116">
                  <c:v>85.995700609920505</c:v>
                </c:pt>
                <c:pt idx="117">
                  <c:v>85.282963190920526</c:v>
                </c:pt>
                <c:pt idx="118">
                  <c:v>84.581012500853859</c:v>
                </c:pt>
                <c:pt idx="119">
                  <c:v>83.889632064665179</c:v>
                </c:pt>
                <c:pt idx="120">
                  <c:v>83.208610493002951</c:v>
                </c:pt>
                <c:pt idx="121">
                  <c:v>82.53774135022698</c:v>
                </c:pt>
                <c:pt idx="122">
                  <c:v>81.876823026090946</c:v>
                </c:pt>
                <c:pt idx="123">
                  <c:v>81.22565861099045</c:v>
                </c:pt>
                <c:pt idx="124">
                  <c:v>80.584055774672777</c:v>
                </c:pt>
                <c:pt idx="125">
                  <c:v>79.951826648306536</c:v>
                </c:pt>
                <c:pt idx="126">
                  <c:v>79.328787709813994</c:v>
                </c:pt>
                <c:pt idx="127">
                  <c:v>78.714759672369681</c:v>
                </c:pt>
                <c:pt idx="128">
                  <c:v>78.10956737597327</c:v>
                </c:pt>
                <c:pt idx="129">
                  <c:v>77.513039682006607</c:v>
                </c:pt>
                <c:pt idx="130">
                  <c:v>76.925009370689821</c:v>
                </c:pt>
                <c:pt idx="131">
                  <c:v>76.345313041350352</c:v>
                </c:pt>
                <c:pt idx="132">
                  <c:v>75.773791015424052</c:v>
                </c:pt>
                <c:pt idx="133">
                  <c:v>75.210287242109231</c:v>
                </c:pt>
                <c:pt idx="134">
                  <c:v>74.654649206596957</c:v>
                </c:pt>
                <c:pt idx="135">
                  <c:v>74.106727840803345</c:v>
                </c:pt>
                <c:pt idx="136">
                  <c:v>73.566377436531397</c:v>
                </c:pt>
                <c:pt idx="137">
                  <c:v>73.033455560991271</c:v>
                </c:pt>
                <c:pt idx="138">
                  <c:v>72.507822974614086</c:v>
                </c:pt>
                <c:pt idx="139">
                  <c:v>71.989343551090016</c:v>
                </c:pt>
                <c:pt idx="140">
                  <c:v>71.477884199569829</c:v>
                </c:pt>
                <c:pt idx="141">
                  <c:v>70.973314788964487</c:v>
                </c:pt>
                <c:pt idx="142">
                  <c:v>70.475508074286608</c:v>
                </c:pt>
                <c:pt idx="143">
                  <c:v>69.984339624973146</c:v>
                </c:pt>
                <c:pt idx="144">
                  <c:v>69.499687755131944</c:v>
                </c:pt>
                <c:pt idx="145">
                  <c:v>69.02143345566121</c:v>
                </c:pt>
                <c:pt idx="146">
                  <c:v>68.549460328182775</c:v>
                </c:pt>
                <c:pt idx="147">
                  <c:v>68.083654520744204</c:v>
                </c:pt>
                <c:pt idx="148">
                  <c:v>67.623904665233511</c:v>
                </c:pt>
                <c:pt idx="149">
                  <c:v>67.170101816462875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AE-4D81-AB3E-F8CE162CE531}"/>
            </c:ext>
          </c:extLst>
        </c:ser>
        <c:ser>
          <c:idx val="3"/>
          <c:order val="3"/>
          <c:tx>
            <c:strRef>
              <c:f>利率敏感性比较!$L$3</c:f>
              <c:strCache>
                <c:ptCount val="1"/>
                <c:pt idx="0">
                  <c:v>P(D)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利率敏感性比较!$A$4:$A$154</c:f>
              <c:strCache>
                <c:ptCount val="151"/>
                <c:pt idx="0">
                  <c:v>YTM</c:v>
                </c:pt>
                <c:pt idx="1">
                  <c:v>0.10%</c:v>
                </c:pt>
                <c:pt idx="2">
                  <c:v>0.20%</c:v>
                </c:pt>
                <c:pt idx="3">
                  <c:v>0.30%</c:v>
                </c:pt>
                <c:pt idx="4">
                  <c:v>0.40%</c:v>
                </c:pt>
                <c:pt idx="5">
                  <c:v>0.50%</c:v>
                </c:pt>
                <c:pt idx="6">
                  <c:v>0.60%</c:v>
                </c:pt>
                <c:pt idx="7">
                  <c:v>0.70%</c:v>
                </c:pt>
                <c:pt idx="8">
                  <c:v>0.80%</c:v>
                </c:pt>
                <c:pt idx="9">
                  <c:v>0.90%</c:v>
                </c:pt>
                <c:pt idx="10">
                  <c:v>1.00%</c:v>
                </c:pt>
                <c:pt idx="11">
                  <c:v>1.10%</c:v>
                </c:pt>
                <c:pt idx="12">
                  <c:v>1.20%</c:v>
                </c:pt>
                <c:pt idx="13">
                  <c:v>1.30%</c:v>
                </c:pt>
                <c:pt idx="14">
                  <c:v>1.40%</c:v>
                </c:pt>
                <c:pt idx="15">
                  <c:v>1.50%</c:v>
                </c:pt>
                <c:pt idx="16">
                  <c:v>1.60%</c:v>
                </c:pt>
                <c:pt idx="17">
                  <c:v>1.70%</c:v>
                </c:pt>
                <c:pt idx="18">
                  <c:v>1.80%</c:v>
                </c:pt>
                <c:pt idx="19">
                  <c:v>1.90%</c:v>
                </c:pt>
                <c:pt idx="20">
                  <c:v>2.00%</c:v>
                </c:pt>
                <c:pt idx="21">
                  <c:v>2.10%</c:v>
                </c:pt>
                <c:pt idx="22">
                  <c:v>2.20%</c:v>
                </c:pt>
                <c:pt idx="23">
                  <c:v>2.30%</c:v>
                </c:pt>
                <c:pt idx="24">
                  <c:v>2.40%</c:v>
                </c:pt>
                <c:pt idx="25">
                  <c:v>2.50%</c:v>
                </c:pt>
                <c:pt idx="26">
                  <c:v>2.60%</c:v>
                </c:pt>
                <c:pt idx="27">
                  <c:v>2.70%</c:v>
                </c:pt>
                <c:pt idx="28">
                  <c:v>2.80%</c:v>
                </c:pt>
                <c:pt idx="29">
                  <c:v>2.90%</c:v>
                </c:pt>
                <c:pt idx="30">
                  <c:v>3.00%</c:v>
                </c:pt>
                <c:pt idx="31">
                  <c:v>3.10%</c:v>
                </c:pt>
                <c:pt idx="32">
                  <c:v>3.20%</c:v>
                </c:pt>
                <c:pt idx="33">
                  <c:v>3.30%</c:v>
                </c:pt>
                <c:pt idx="34">
                  <c:v>3.40%</c:v>
                </c:pt>
                <c:pt idx="35">
                  <c:v>3.50%</c:v>
                </c:pt>
                <c:pt idx="36">
                  <c:v>3.60%</c:v>
                </c:pt>
                <c:pt idx="37">
                  <c:v>3.70%</c:v>
                </c:pt>
                <c:pt idx="38">
                  <c:v>3.80%</c:v>
                </c:pt>
                <c:pt idx="39">
                  <c:v>3.90%</c:v>
                </c:pt>
                <c:pt idx="40">
                  <c:v>4.00%</c:v>
                </c:pt>
                <c:pt idx="41">
                  <c:v>4.10%</c:v>
                </c:pt>
                <c:pt idx="42">
                  <c:v>4.20%</c:v>
                </c:pt>
                <c:pt idx="43">
                  <c:v>4.30%</c:v>
                </c:pt>
                <c:pt idx="44">
                  <c:v>4.40%</c:v>
                </c:pt>
                <c:pt idx="45">
                  <c:v>4.50%</c:v>
                </c:pt>
                <c:pt idx="46">
                  <c:v>4.60%</c:v>
                </c:pt>
                <c:pt idx="47">
                  <c:v>4.70%</c:v>
                </c:pt>
                <c:pt idx="48">
                  <c:v>4.80%</c:v>
                </c:pt>
                <c:pt idx="49">
                  <c:v>4.90%</c:v>
                </c:pt>
                <c:pt idx="50">
                  <c:v>5.00%</c:v>
                </c:pt>
                <c:pt idx="51">
                  <c:v>5.10%</c:v>
                </c:pt>
                <c:pt idx="52">
                  <c:v>5.20%</c:v>
                </c:pt>
                <c:pt idx="53">
                  <c:v>5.30%</c:v>
                </c:pt>
                <c:pt idx="54">
                  <c:v>5.40%</c:v>
                </c:pt>
                <c:pt idx="55">
                  <c:v>5.50%</c:v>
                </c:pt>
                <c:pt idx="56">
                  <c:v>5.60%</c:v>
                </c:pt>
                <c:pt idx="57">
                  <c:v>5.70%</c:v>
                </c:pt>
                <c:pt idx="58">
                  <c:v>5.80%</c:v>
                </c:pt>
                <c:pt idx="59">
                  <c:v>5.90%</c:v>
                </c:pt>
                <c:pt idx="60">
                  <c:v>6.00%</c:v>
                </c:pt>
                <c:pt idx="61">
                  <c:v>6.10%</c:v>
                </c:pt>
                <c:pt idx="62">
                  <c:v>6.20%</c:v>
                </c:pt>
                <c:pt idx="63">
                  <c:v>6.30%</c:v>
                </c:pt>
                <c:pt idx="64">
                  <c:v>6.40%</c:v>
                </c:pt>
                <c:pt idx="65">
                  <c:v>6.50%</c:v>
                </c:pt>
                <c:pt idx="66">
                  <c:v>6.60%</c:v>
                </c:pt>
                <c:pt idx="67">
                  <c:v>6.70%</c:v>
                </c:pt>
                <c:pt idx="68">
                  <c:v>6.80%</c:v>
                </c:pt>
                <c:pt idx="69">
                  <c:v>6.90%</c:v>
                </c:pt>
                <c:pt idx="70">
                  <c:v>7.00%</c:v>
                </c:pt>
                <c:pt idx="71">
                  <c:v>7.10%</c:v>
                </c:pt>
                <c:pt idx="72">
                  <c:v>7.20%</c:v>
                </c:pt>
                <c:pt idx="73">
                  <c:v>7.30%</c:v>
                </c:pt>
                <c:pt idx="74">
                  <c:v>7.40%</c:v>
                </c:pt>
                <c:pt idx="75">
                  <c:v>7.50%</c:v>
                </c:pt>
                <c:pt idx="76">
                  <c:v>7.60%</c:v>
                </c:pt>
                <c:pt idx="77">
                  <c:v>7.70%</c:v>
                </c:pt>
                <c:pt idx="78">
                  <c:v>7.80%</c:v>
                </c:pt>
                <c:pt idx="79">
                  <c:v>7.90%</c:v>
                </c:pt>
                <c:pt idx="80">
                  <c:v>8.00%</c:v>
                </c:pt>
                <c:pt idx="81">
                  <c:v>8.10%</c:v>
                </c:pt>
                <c:pt idx="82">
                  <c:v>8.20%</c:v>
                </c:pt>
                <c:pt idx="83">
                  <c:v>8.30%</c:v>
                </c:pt>
                <c:pt idx="84">
                  <c:v>8.40%</c:v>
                </c:pt>
                <c:pt idx="85">
                  <c:v>8.50%</c:v>
                </c:pt>
                <c:pt idx="86">
                  <c:v>8.60%</c:v>
                </c:pt>
                <c:pt idx="87">
                  <c:v>8.70%</c:v>
                </c:pt>
                <c:pt idx="88">
                  <c:v>8.80%</c:v>
                </c:pt>
                <c:pt idx="89">
                  <c:v>8.90%</c:v>
                </c:pt>
                <c:pt idx="90">
                  <c:v>9.00%</c:v>
                </c:pt>
                <c:pt idx="91">
                  <c:v>9.10%</c:v>
                </c:pt>
                <c:pt idx="92">
                  <c:v>9.20%</c:v>
                </c:pt>
                <c:pt idx="93">
                  <c:v>9.30%</c:v>
                </c:pt>
                <c:pt idx="94">
                  <c:v>9.40%</c:v>
                </c:pt>
                <c:pt idx="95">
                  <c:v>9.50%</c:v>
                </c:pt>
                <c:pt idx="96">
                  <c:v>9.60%</c:v>
                </c:pt>
                <c:pt idx="97">
                  <c:v>9.70%</c:v>
                </c:pt>
                <c:pt idx="98">
                  <c:v>9.80%</c:v>
                </c:pt>
                <c:pt idx="99">
                  <c:v>9.90%</c:v>
                </c:pt>
                <c:pt idx="100">
                  <c:v>10.00%</c:v>
                </c:pt>
                <c:pt idx="101">
                  <c:v>10.10%</c:v>
                </c:pt>
                <c:pt idx="102">
                  <c:v>10.20%</c:v>
                </c:pt>
                <c:pt idx="103">
                  <c:v>10.30%</c:v>
                </c:pt>
                <c:pt idx="104">
                  <c:v>10.40%</c:v>
                </c:pt>
                <c:pt idx="105">
                  <c:v>10.50%</c:v>
                </c:pt>
                <c:pt idx="106">
                  <c:v>10.60%</c:v>
                </c:pt>
                <c:pt idx="107">
                  <c:v>10.70%</c:v>
                </c:pt>
                <c:pt idx="108">
                  <c:v>10.80%</c:v>
                </c:pt>
                <c:pt idx="109">
                  <c:v>10.90%</c:v>
                </c:pt>
                <c:pt idx="110">
                  <c:v>11.00%</c:v>
                </c:pt>
                <c:pt idx="111">
                  <c:v>11.10%</c:v>
                </c:pt>
                <c:pt idx="112">
                  <c:v>11.20%</c:v>
                </c:pt>
                <c:pt idx="113">
                  <c:v>11.30%</c:v>
                </c:pt>
                <c:pt idx="114">
                  <c:v>11.40%</c:v>
                </c:pt>
                <c:pt idx="115">
                  <c:v>11.50%</c:v>
                </c:pt>
                <c:pt idx="116">
                  <c:v>11.60%</c:v>
                </c:pt>
                <c:pt idx="117">
                  <c:v>11.70%</c:v>
                </c:pt>
                <c:pt idx="118">
                  <c:v>11.80%</c:v>
                </c:pt>
                <c:pt idx="119">
                  <c:v>11.90%</c:v>
                </c:pt>
                <c:pt idx="120">
                  <c:v>12.00%</c:v>
                </c:pt>
                <c:pt idx="121">
                  <c:v>12.10%</c:v>
                </c:pt>
                <c:pt idx="122">
                  <c:v>12.20%</c:v>
                </c:pt>
                <c:pt idx="123">
                  <c:v>12.30%</c:v>
                </c:pt>
                <c:pt idx="124">
                  <c:v>12.40%</c:v>
                </c:pt>
                <c:pt idx="125">
                  <c:v>12.50%</c:v>
                </c:pt>
                <c:pt idx="126">
                  <c:v>12.60%</c:v>
                </c:pt>
                <c:pt idx="127">
                  <c:v>12.70%</c:v>
                </c:pt>
                <c:pt idx="128">
                  <c:v>12.80%</c:v>
                </c:pt>
                <c:pt idx="129">
                  <c:v>12.90%</c:v>
                </c:pt>
                <c:pt idx="130">
                  <c:v>13.00%</c:v>
                </c:pt>
                <c:pt idx="131">
                  <c:v>13.10%</c:v>
                </c:pt>
                <c:pt idx="132">
                  <c:v>13.20%</c:v>
                </c:pt>
                <c:pt idx="133">
                  <c:v>13.30%</c:v>
                </c:pt>
                <c:pt idx="134">
                  <c:v>13.40%</c:v>
                </c:pt>
                <c:pt idx="135">
                  <c:v>13.50%</c:v>
                </c:pt>
                <c:pt idx="136">
                  <c:v>13.60%</c:v>
                </c:pt>
                <c:pt idx="137">
                  <c:v>13.70%</c:v>
                </c:pt>
                <c:pt idx="138">
                  <c:v>13.80%</c:v>
                </c:pt>
                <c:pt idx="139">
                  <c:v>13.90%</c:v>
                </c:pt>
                <c:pt idx="140">
                  <c:v>14.00%</c:v>
                </c:pt>
                <c:pt idx="141">
                  <c:v>14.10%</c:v>
                </c:pt>
                <c:pt idx="142">
                  <c:v>14.20%</c:v>
                </c:pt>
                <c:pt idx="143">
                  <c:v>14.30%</c:v>
                </c:pt>
                <c:pt idx="144">
                  <c:v>14.40%</c:v>
                </c:pt>
                <c:pt idx="145">
                  <c:v>14.50%</c:v>
                </c:pt>
                <c:pt idx="146">
                  <c:v>14.60%</c:v>
                </c:pt>
                <c:pt idx="147">
                  <c:v>14.70%</c:v>
                </c:pt>
                <c:pt idx="148">
                  <c:v>14.80%</c:v>
                </c:pt>
                <c:pt idx="149">
                  <c:v>14.90%</c:v>
                </c:pt>
                <c:pt idx="150">
                  <c:v>15.00%</c:v>
                </c:pt>
              </c:strCache>
            </c:strRef>
          </c:cat>
          <c:val>
            <c:numRef>
              <c:f>利率敏感性比较!$L$6:$L$155</c:f>
              <c:numCache>
                <c:formatCode>General</c:formatCode>
                <c:ptCount val="150"/>
                <c:pt idx="0">
                  <c:v>124.42667115761644</c:v>
                </c:pt>
                <c:pt idx="1">
                  <c:v>123.85666932164465</c:v>
                </c:pt>
                <c:pt idx="2">
                  <c:v>123.28997166472953</c:v>
                </c:pt>
                <c:pt idx="3">
                  <c:v>122.7265555393946</c:v>
                </c:pt>
                <c:pt idx="4">
                  <c:v>122.16639847644501</c:v>
                </c:pt>
                <c:pt idx="5">
                  <c:v>121.60947818338451</c:v>
                </c:pt>
                <c:pt idx="6">
                  <c:v>121.05577254285035</c:v>
                </c:pt>
                <c:pt idx="7">
                  <c:v>120.50525961106084</c:v>
                </c:pt>
                <c:pt idx="8">
                  <c:v>119.95791761628091</c:v>
                </c:pt>
                <c:pt idx="9">
                  <c:v>119.41372495730049</c:v>
                </c:pt>
                <c:pt idx="10">
                  <c:v>118.87266020192965</c:v>
                </c:pt>
                <c:pt idx="11">
                  <c:v>118.33470208550705</c:v>
                </c:pt>
                <c:pt idx="12">
                  <c:v>117.79982950942431</c:v>
                </c:pt>
                <c:pt idx="13">
                  <c:v>117.26802153966358</c:v>
                </c:pt>
                <c:pt idx="14">
                  <c:v>116.73925740535088</c:v>
                </c:pt>
                <c:pt idx="15">
                  <c:v>116.21351649732159</c:v>
                </c:pt>
                <c:pt idx="16">
                  <c:v>115.69077836670255</c:v>
                </c:pt>
                <c:pt idx="17">
                  <c:v>115.17102272350523</c:v>
                </c:pt>
                <c:pt idx="18">
                  <c:v>114.65422943523514</c:v>
                </c:pt>
                <c:pt idx="19">
                  <c:v>114.14037852551262</c:v>
                </c:pt>
                <c:pt idx="20">
                  <c:v>113.62945017270886</c:v>
                </c:pt>
                <c:pt idx="21">
                  <c:v>113.12142470859361</c:v>
                </c:pt>
                <c:pt idx="22">
                  <c:v>112.61628261699767</c:v>
                </c:pt>
                <c:pt idx="23">
                  <c:v>112.11400453248643</c:v>
                </c:pt>
                <c:pt idx="24">
                  <c:v>111.61457123904833</c:v>
                </c:pt>
                <c:pt idx="25">
                  <c:v>111.11796366879415</c:v>
                </c:pt>
                <c:pt idx="26">
                  <c:v>110.62416290067033</c:v>
                </c:pt>
                <c:pt idx="27">
                  <c:v>110.1331501591836</c:v>
                </c:pt>
                <c:pt idx="28">
                  <c:v>109.64490681313902</c:v>
                </c:pt>
                <c:pt idx="29">
                  <c:v>109.15941437438909</c:v>
                </c:pt>
                <c:pt idx="30">
                  <c:v>108.67665449659577</c:v>
                </c:pt>
                <c:pt idx="31">
                  <c:v>108.19660897400394</c:v>
                </c:pt>
                <c:pt idx="32">
                  <c:v>107.71925974022697</c:v>
                </c:pt>
                <c:pt idx="33">
                  <c:v>107.2445888670434</c:v>
                </c:pt>
                <c:pt idx="34">
                  <c:v>106.77257856320615</c:v>
                </c:pt>
                <c:pt idx="35">
                  <c:v>106.30321117326199</c:v>
                </c:pt>
                <c:pt idx="36">
                  <c:v>105.8364691763834</c:v>
                </c:pt>
                <c:pt idx="37">
                  <c:v>105.37233518521053</c:v>
                </c:pt>
                <c:pt idx="38">
                  <c:v>104.91079194470555</c:v>
                </c:pt>
                <c:pt idx="39">
                  <c:v>104.45182233101619</c:v>
                </c:pt>
                <c:pt idx="40">
                  <c:v>103.99540935035236</c:v>
                </c:pt>
                <c:pt idx="41">
                  <c:v>103.54153613787106</c:v>
                </c:pt>
                <c:pt idx="42">
                  <c:v>103.09018595657413</c:v>
                </c:pt>
                <c:pt idx="43">
                  <c:v>102.64134219621448</c:v>
                </c:pt>
                <c:pt idx="44">
                  <c:v>102.19498837221467</c:v>
                </c:pt>
                <c:pt idx="45">
                  <c:v>101.75110812459388</c:v>
                </c:pt>
                <c:pt idx="46">
                  <c:v>101.3096852169069</c:v>
                </c:pt>
                <c:pt idx="47">
                  <c:v>100.87070353519121</c:v>
                </c:pt>
                <c:pt idx="48">
                  <c:v>100.43414708692619</c:v>
                </c:pt>
                <c:pt idx="49">
                  <c:v>99.999999999999986</c:v>
                </c:pt>
                <c:pt idx="50">
                  <c:v>99.568246521688039</c:v>
                </c:pt>
                <c:pt idx="51">
                  <c:v>99.138871017639872</c:v>
                </c:pt>
                <c:pt idx="52">
                  <c:v>98.711857970876451</c:v>
                </c:pt>
                <c:pt idx="53">
                  <c:v>98.287191980796052</c:v>
                </c:pt>
                <c:pt idx="54">
                  <c:v>97.864857762190454</c:v>
                </c:pt>
                <c:pt idx="55">
                  <c:v>97.444840144269477</c:v>
                </c:pt>
                <c:pt idx="56">
                  <c:v>97.02712406969556</c:v>
                </c:pt>
                <c:pt idx="57">
                  <c:v>96.611694593626481</c:v>
                </c:pt>
                <c:pt idx="58">
                  <c:v>96.198536882767911</c:v>
                </c:pt>
                <c:pt idx="59">
                  <c:v>95.787636214434258</c:v>
                </c:pt>
                <c:pt idx="60">
                  <c:v>95.378977975618724</c:v>
                </c:pt>
                <c:pt idx="61">
                  <c:v>94.97254766207152</c:v>
                </c:pt>
                <c:pt idx="62">
                  <c:v>94.568330877387424</c:v>
                </c:pt>
                <c:pt idx="63">
                  <c:v>94.16631333210097</c:v>
                </c:pt>
                <c:pt idx="64">
                  <c:v>93.766480842791282</c:v>
                </c:pt>
                <c:pt idx="65">
                  <c:v>93.36881933119362</c:v>
                </c:pt>
                <c:pt idx="66">
                  <c:v>92.973314823321047</c:v>
                </c:pt>
                <c:pt idx="67">
                  <c:v>92.579953448592391</c:v>
                </c:pt>
                <c:pt idx="68">
                  <c:v>92.188721438970191</c:v>
                </c:pt>
                <c:pt idx="69">
                  <c:v>91.799605128104815</c:v>
                </c:pt>
                <c:pt idx="70">
                  <c:v>91.412590950488095</c:v>
                </c:pt>
                <c:pt idx="71">
                  <c:v>91.027665440613646</c:v>
                </c:pt>
                <c:pt idx="72">
                  <c:v>90.644815232145817</c:v>
                </c:pt>
                <c:pt idx="73">
                  <c:v>90.264027057095291</c:v>
                </c:pt>
                <c:pt idx="74">
                  <c:v>89.885287745003879</c:v>
                </c:pt>
                <c:pt idx="75">
                  <c:v>89.508584222134914</c:v>
                </c:pt>
                <c:pt idx="76">
                  <c:v>89.133903510672894</c:v>
                </c:pt>
                <c:pt idx="77">
                  <c:v>88.761232727929098</c:v>
                </c:pt>
                <c:pt idx="78">
                  <c:v>88.390559085555651</c:v>
                </c:pt>
                <c:pt idx="79">
                  <c:v>88.021869888765735</c:v>
                </c:pt>
                <c:pt idx="80">
                  <c:v>87.655152535562053</c:v>
                </c:pt>
                <c:pt idx="81">
                  <c:v>87.290394515971386</c:v>
                </c:pt>
                <c:pt idx="82">
                  <c:v>86.927583411286989</c:v>
                </c:pt>
                <c:pt idx="83">
                  <c:v>86.566706893317146</c:v>
                </c:pt>
                <c:pt idx="84">
                  <c:v>86.207752723641505</c:v>
                </c:pt>
                <c:pt idx="85">
                  <c:v>85.850708752873231</c:v>
                </c:pt>
                <c:pt idx="86">
                  <c:v>85.495562919928872</c:v>
                </c:pt>
                <c:pt idx="87">
                  <c:v>85.142303251303844</c:v>
                </c:pt>
                <c:pt idx="88">
                  <c:v>84.790917860355819</c:v>
                </c:pt>
                <c:pt idx="89">
                  <c:v>84.441394946593107</c:v>
                </c:pt>
                <c:pt idx="90">
                  <c:v>84.093722794971043</c:v>
                </c:pt>
                <c:pt idx="91">
                  <c:v>83.747889775193457</c:v>
                </c:pt>
                <c:pt idx="92">
                  <c:v>83.403884341021637</c:v>
                </c:pt>
                <c:pt idx="93">
                  <c:v>83.061695029588421</c:v>
                </c:pt>
                <c:pt idx="94">
                  <c:v>82.721310460719749</c:v>
                </c:pt>
                <c:pt idx="95">
                  <c:v>82.382719336261076</c:v>
                </c:pt>
                <c:pt idx="96">
                  <c:v>82.045910439411145</c:v>
                </c:pt>
                <c:pt idx="97">
                  <c:v>81.710872634060479</c:v>
                </c:pt>
                <c:pt idx="98">
                  <c:v>81.377594864137251</c:v>
                </c:pt>
                <c:pt idx="99">
                  <c:v>81.046066152957735</c:v>
                </c:pt>
                <c:pt idx="100">
                  <c:v>80.716275602583707</c:v>
                </c:pt>
                <c:pt idx="101">
                  <c:v>80.388212393184659</c:v>
                </c:pt>
                <c:pt idx="102">
                  <c:v>80.061865782406826</c:v>
                </c:pt>
                <c:pt idx="103">
                  <c:v>79.737225104746742</c:v>
                </c:pt>
                <c:pt idx="104">
                  <c:v>79.414279770931444</c:v>
                </c:pt>
                <c:pt idx="105">
                  <c:v>79.093019267303418</c:v>
                </c:pt>
                <c:pt idx="106">
                  <c:v>78.773433155211862</c:v>
                </c:pt>
                <c:pt idx="107">
                  <c:v>78.455511070408463</c:v>
                </c:pt>
                <c:pt idx="108">
                  <c:v>78.139242722449694</c:v>
                </c:pt>
                <c:pt idx="109">
                  <c:v>77.824617894103184</c:v>
                </c:pt>
                <c:pt idx="110">
                  <c:v>77.51162644076075</c:v>
                </c:pt>
                <c:pt idx="111">
                  <c:v>77.200258289855469</c:v>
                </c:pt>
                <c:pt idx="112">
                  <c:v>76.890503440284874</c:v>
                </c:pt>
                <c:pt idx="113">
                  <c:v>76.582351961838469</c:v>
                </c:pt>
                <c:pt idx="114">
                  <c:v>76.275793994631215</c:v>
                </c:pt>
                <c:pt idx="115">
                  <c:v>75.970819748541231</c:v>
                </c:pt>
                <c:pt idx="116">
                  <c:v>75.667419502653217</c:v>
                </c:pt>
                <c:pt idx="117">
                  <c:v>75.365583604706103</c:v>
                </c:pt>
                <c:pt idx="118">
                  <c:v>75.065302470546172</c:v>
                </c:pt>
                <c:pt idx="119">
                  <c:v>74.766566583584947</c:v>
                </c:pt>
                <c:pt idx="120">
                  <c:v>74.469366494261564</c:v>
                </c:pt>
                <c:pt idx="121">
                  <c:v>74.173692819510094</c:v>
                </c:pt>
                <c:pt idx="122">
                  <c:v>73.879536242231637</c:v>
                </c:pt>
                <c:pt idx="123">
                  <c:v>73.586887510771135</c:v>
                </c:pt>
                <c:pt idx="124">
                  <c:v>73.295737438398618</c:v>
                </c:pt>
                <c:pt idx="125">
                  <c:v>73.006076902794916</c:v>
                </c:pt>
                <c:pt idx="126">
                  <c:v>72.717896845542256</c:v>
                </c:pt>
                <c:pt idx="127">
                  <c:v>72.431188271619249</c:v>
                </c:pt>
                <c:pt idx="128">
                  <c:v>72.145942248900127</c:v>
                </c:pt>
                <c:pt idx="129">
                  <c:v>71.862149907658392</c:v>
                </c:pt>
                <c:pt idx="130">
                  <c:v>71.579802440075042</c:v>
                </c:pt>
                <c:pt idx="131">
                  <c:v>71.298891099751046</c:v>
                </c:pt>
                <c:pt idx="132">
                  <c:v>71.019407201224027</c:v>
                </c:pt>
                <c:pt idx="133">
                  <c:v>70.741342119488962</c:v>
                </c:pt>
                <c:pt idx="134">
                  <c:v>70.464687289523482</c:v>
                </c:pt>
                <c:pt idx="135">
                  <c:v>70.18943420581715</c:v>
                </c:pt>
                <c:pt idx="136">
                  <c:v>69.915574421904907</c:v>
                </c:pt>
                <c:pt idx="137">
                  <c:v>69.643099549904207</c:v>
                </c:pt>
                <c:pt idx="138">
                  <c:v>69.372001260056706</c:v>
                </c:pt>
                <c:pt idx="139">
                  <c:v>69.102271280273825</c:v>
                </c:pt>
                <c:pt idx="140">
                  <c:v>68.83390139568607</c:v>
                </c:pt>
                <c:pt idx="141">
                  <c:v>68.566883448196265</c:v>
                </c:pt>
                <c:pt idx="142">
                  <c:v>68.301209336036862</c:v>
                </c:pt>
                <c:pt idx="143">
                  <c:v>68.036871013331165</c:v>
                </c:pt>
                <c:pt idx="144">
                  <c:v>67.773860489657821</c:v>
                </c:pt>
                <c:pt idx="145">
                  <c:v>67.512169829619978</c:v>
                </c:pt>
                <c:pt idx="146">
                  <c:v>67.251791152417098</c:v>
                </c:pt>
                <c:pt idx="147">
                  <c:v>66.992716631421473</c:v>
                </c:pt>
                <c:pt idx="148">
                  <c:v>66.734938493757625</c:v>
                </c:pt>
                <c:pt idx="149">
                  <c:v>66.478449019886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AE-4D81-AB3E-F8CE162CE531}"/>
            </c:ext>
          </c:extLst>
        </c:ser>
        <c:ser>
          <c:idx val="4"/>
          <c:order val="4"/>
          <c:tx>
            <c:strRef>
              <c:f>利率敏感性比较!$M$3</c:f>
              <c:strCache>
                <c:ptCount val="1"/>
                <c:pt idx="0">
                  <c:v>P(E)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利率敏感性比较!$A$4:$A$154</c:f>
              <c:strCache>
                <c:ptCount val="151"/>
                <c:pt idx="0">
                  <c:v>YTM</c:v>
                </c:pt>
                <c:pt idx="1">
                  <c:v>0.10%</c:v>
                </c:pt>
                <c:pt idx="2">
                  <c:v>0.20%</c:v>
                </c:pt>
                <c:pt idx="3">
                  <c:v>0.30%</c:v>
                </c:pt>
                <c:pt idx="4">
                  <c:v>0.40%</c:v>
                </c:pt>
                <c:pt idx="5">
                  <c:v>0.50%</c:v>
                </c:pt>
                <c:pt idx="6">
                  <c:v>0.60%</c:v>
                </c:pt>
                <c:pt idx="7">
                  <c:v>0.70%</c:v>
                </c:pt>
                <c:pt idx="8">
                  <c:v>0.80%</c:v>
                </c:pt>
                <c:pt idx="9">
                  <c:v>0.90%</c:v>
                </c:pt>
                <c:pt idx="10">
                  <c:v>1.00%</c:v>
                </c:pt>
                <c:pt idx="11">
                  <c:v>1.10%</c:v>
                </c:pt>
                <c:pt idx="12">
                  <c:v>1.20%</c:v>
                </c:pt>
                <c:pt idx="13">
                  <c:v>1.30%</c:v>
                </c:pt>
                <c:pt idx="14">
                  <c:v>1.40%</c:v>
                </c:pt>
                <c:pt idx="15">
                  <c:v>1.50%</c:v>
                </c:pt>
                <c:pt idx="16">
                  <c:v>1.60%</c:v>
                </c:pt>
                <c:pt idx="17">
                  <c:v>1.70%</c:v>
                </c:pt>
                <c:pt idx="18">
                  <c:v>1.80%</c:v>
                </c:pt>
                <c:pt idx="19">
                  <c:v>1.90%</c:v>
                </c:pt>
                <c:pt idx="20">
                  <c:v>2.00%</c:v>
                </c:pt>
                <c:pt idx="21">
                  <c:v>2.10%</c:v>
                </c:pt>
                <c:pt idx="22">
                  <c:v>2.20%</c:v>
                </c:pt>
                <c:pt idx="23">
                  <c:v>2.30%</c:v>
                </c:pt>
                <c:pt idx="24">
                  <c:v>2.40%</c:v>
                </c:pt>
                <c:pt idx="25">
                  <c:v>2.50%</c:v>
                </c:pt>
                <c:pt idx="26">
                  <c:v>2.60%</c:v>
                </c:pt>
                <c:pt idx="27">
                  <c:v>2.70%</c:v>
                </c:pt>
                <c:pt idx="28">
                  <c:v>2.80%</c:v>
                </c:pt>
                <c:pt idx="29">
                  <c:v>2.90%</c:v>
                </c:pt>
                <c:pt idx="30">
                  <c:v>3.00%</c:v>
                </c:pt>
                <c:pt idx="31">
                  <c:v>3.10%</c:v>
                </c:pt>
                <c:pt idx="32">
                  <c:v>3.20%</c:v>
                </c:pt>
                <c:pt idx="33">
                  <c:v>3.30%</c:v>
                </c:pt>
                <c:pt idx="34">
                  <c:v>3.40%</c:v>
                </c:pt>
                <c:pt idx="35">
                  <c:v>3.50%</c:v>
                </c:pt>
                <c:pt idx="36">
                  <c:v>3.60%</c:v>
                </c:pt>
                <c:pt idx="37">
                  <c:v>3.70%</c:v>
                </c:pt>
                <c:pt idx="38">
                  <c:v>3.80%</c:v>
                </c:pt>
                <c:pt idx="39">
                  <c:v>3.90%</c:v>
                </c:pt>
                <c:pt idx="40">
                  <c:v>4.00%</c:v>
                </c:pt>
                <c:pt idx="41">
                  <c:v>4.10%</c:v>
                </c:pt>
                <c:pt idx="42">
                  <c:v>4.20%</c:v>
                </c:pt>
                <c:pt idx="43">
                  <c:v>4.30%</c:v>
                </c:pt>
                <c:pt idx="44">
                  <c:v>4.40%</c:v>
                </c:pt>
                <c:pt idx="45">
                  <c:v>4.50%</c:v>
                </c:pt>
                <c:pt idx="46">
                  <c:v>4.60%</c:v>
                </c:pt>
                <c:pt idx="47">
                  <c:v>4.70%</c:v>
                </c:pt>
                <c:pt idx="48">
                  <c:v>4.80%</c:v>
                </c:pt>
                <c:pt idx="49">
                  <c:v>4.90%</c:v>
                </c:pt>
                <c:pt idx="50">
                  <c:v>5.00%</c:v>
                </c:pt>
                <c:pt idx="51">
                  <c:v>5.10%</c:v>
                </c:pt>
                <c:pt idx="52">
                  <c:v>5.20%</c:v>
                </c:pt>
                <c:pt idx="53">
                  <c:v>5.30%</c:v>
                </c:pt>
                <c:pt idx="54">
                  <c:v>5.40%</c:v>
                </c:pt>
                <c:pt idx="55">
                  <c:v>5.50%</c:v>
                </c:pt>
                <c:pt idx="56">
                  <c:v>5.60%</c:v>
                </c:pt>
                <c:pt idx="57">
                  <c:v>5.70%</c:v>
                </c:pt>
                <c:pt idx="58">
                  <c:v>5.80%</c:v>
                </c:pt>
                <c:pt idx="59">
                  <c:v>5.90%</c:v>
                </c:pt>
                <c:pt idx="60">
                  <c:v>6.00%</c:v>
                </c:pt>
                <c:pt idx="61">
                  <c:v>6.10%</c:v>
                </c:pt>
                <c:pt idx="62">
                  <c:v>6.20%</c:v>
                </c:pt>
                <c:pt idx="63">
                  <c:v>6.30%</c:v>
                </c:pt>
                <c:pt idx="64">
                  <c:v>6.40%</c:v>
                </c:pt>
                <c:pt idx="65">
                  <c:v>6.50%</c:v>
                </c:pt>
                <c:pt idx="66">
                  <c:v>6.60%</c:v>
                </c:pt>
                <c:pt idx="67">
                  <c:v>6.70%</c:v>
                </c:pt>
                <c:pt idx="68">
                  <c:v>6.80%</c:v>
                </c:pt>
                <c:pt idx="69">
                  <c:v>6.90%</c:v>
                </c:pt>
                <c:pt idx="70">
                  <c:v>7.00%</c:v>
                </c:pt>
                <c:pt idx="71">
                  <c:v>7.10%</c:v>
                </c:pt>
                <c:pt idx="72">
                  <c:v>7.20%</c:v>
                </c:pt>
                <c:pt idx="73">
                  <c:v>7.30%</c:v>
                </c:pt>
                <c:pt idx="74">
                  <c:v>7.40%</c:v>
                </c:pt>
                <c:pt idx="75">
                  <c:v>7.50%</c:v>
                </c:pt>
                <c:pt idx="76">
                  <c:v>7.60%</c:v>
                </c:pt>
                <c:pt idx="77">
                  <c:v>7.70%</c:v>
                </c:pt>
                <c:pt idx="78">
                  <c:v>7.80%</c:v>
                </c:pt>
                <c:pt idx="79">
                  <c:v>7.90%</c:v>
                </c:pt>
                <c:pt idx="80">
                  <c:v>8.00%</c:v>
                </c:pt>
                <c:pt idx="81">
                  <c:v>8.10%</c:v>
                </c:pt>
                <c:pt idx="82">
                  <c:v>8.20%</c:v>
                </c:pt>
                <c:pt idx="83">
                  <c:v>8.30%</c:v>
                </c:pt>
                <c:pt idx="84">
                  <c:v>8.40%</c:v>
                </c:pt>
                <c:pt idx="85">
                  <c:v>8.50%</c:v>
                </c:pt>
                <c:pt idx="86">
                  <c:v>8.60%</c:v>
                </c:pt>
                <c:pt idx="87">
                  <c:v>8.70%</c:v>
                </c:pt>
                <c:pt idx="88">
                  <c:v>8.80%</c:v>
                </c:pt>
                <c:pt idx="89">
                  <c:v>8.90%</c:v>
                </c:pt>
                <c:pt idx="90">
                  <c:v>9.00%</c:v>
                </c:pt>
                <c:pt idx="91">
                  <c:v>9.10%</c:v>
                </c:pt>
                <c:pt idx="92">
                  <c:v>9.20%</c:v>
                </c:pt>
                <c:pt idx="93">
                  <c:v>9.30%</c:v>
                </c:pt>
                <c:pt idx="94">
                  <c:v>9.40%</c:v>
                </c:pt>
                <c:pt idx="95">
                  <c:v>9.50%</c:v>
                </c:pt>
                <c:pt idx="96">
                  <c:v>9.60%</c:v>
                </c:pt>
                <c:pt idx="97">
                  <c:v>9.70%</c:v>
                </c:pt>
                <c:pt idx="98">
                  <c:v>9.80%</c:v>
                </c:pt>
                <c:pt idx="99">
                  <c:v>9.90%</c:v>
                </c:pt>
                <c:pt idx="100">
                  <c:v>10.00%</c:v>
                </c:pt>
                <c:pt idx="101">
                  <c:v>10.10%</c:v>
                </c:pt>
                <c:pt idx="102">
                  <c:v>10.20%</c:v>
                </c:pt>
                <c:pt idx="103">
                  <c:v>10.30%</c:v>
                </c:pt>
                <c:pt idx="104">
                  <c:v>10.40%</c:v>
                </c:pt>
                <c:pt idx="105">
                  <c:v>10.50%</c:v>
                </c:pt>
                <c:pt idx="106">
                  <c:v>10.60%</c:v>
                </c:pt>
                <c:pt idx="107">
                  <c:v>10.70%</c:v>
                </c:pt>
                <c:pt idx="108">
                  <c:v>10.80%</c:v>
                </c:pt>
                <c:pt idx="109">
                  <c:v>10.90%</c:v>
                </c:pt>
                <c:pt idx="110">
                  <c:v>11.00%</c:v>
                </c:pt>
                <c:pt idx="111">
                  <c:v>11.10%</c:v>
                </c:pt>
                <c:pt idx="112">
                  <c:v>11.20%</c:v>
                </c:pt>
                <c:pt idx="113">
                  <c:v>11.30%</c:v>
                </c:pt>
                <c:pt idx="114">
                  <c:v>11.40%</c:v>
                </c:pt>
                <c:pt idx="115">
                  <c:v>11.50%</c:v>
                </c:pt>
                <c:pt idx="116">
                  <c:v>11.60%</c:v>
                </c:pt>
                <c:pt idx="117">
                  <c:v>11.70%</c:v>
                </c:pt>
                <c:pt idx="118">
                  <c:v>11.80%</c:v>
                </c:pt>
                <c:pt idx="119">
                  <c:v>11.90%</c:v>
                </c:pt>
                <c:pt idx="120">
                  <c:v>12.00%</c:v>
                </c:pt>
                <c:pt idx="121">
                  <c:v>12.10%</c:v>
                </c:pt>
                <c:pt idx="122">
                  <c:v>12.20%</c:v>
                </c:pt>
                <c:pt idx="123">
                  <c:v>12.30%</c:v>
                </c:pt>
                <c:pt idx="124">
                  <c:v>12.40%</c:v>
                </c:pt>
                <c:pt idx="125">
                  <c:v>12.50%</c:v>
                </c:pt>
                <c:pt idx="126">
                  <c:v>12.60%</c:v>
                </c:pt>
                <c:pt idx="127">
                  <c:v>12.70%</c:v>
                </c:pt>
                <c:pt idx="128">
                  <c:v>12.80%</c:v>
                </c:pt>
                <c:pt idx="129">
                  <c:v>12.90%</c:v>
                </c:pt>
                <c:pt idx="130">
                  <c:v>13.00%</c:v>
                </c:pt>
                <c:pt idx="131">
                  <c:v>13.10%</c:v>
                </c:pt>
                <c:pt idx="132">
                  <c:v>13.20%</c:v>
                </c:pt>
                <c:pt idx="133">
                  <c:v>13.30%</c:v>
                </c:pt>
                <c:pt idx="134">
                  <c:v>13.40%</c:v>
                </c:pt>
                <c:pt idx="135">
                  <c:v>13.50%</c:v>
                </c:pt>
                <c:pt idx="136">
                  <c:v>13.60%</c:v>
                </c:pt>
                <c:pt idx="137">
                  <c:v>13.70%</c:v>
                </c:pt>
                <c:pt idx="138">
                  <c:v>13.80%</c:v>
                </c:pt>
                <c:pt idx="139">
                  <c:v>13.90%</c:v>
                </c:pt>
                <c:pt idx="140">
                  <c:v>14.00%</c:v>
                </c:pt>
                <c:pt idx="141">
                  <c:v>14.10%</c:v>
                </c:pt>
                <c:pt idx="142">
                  <c:v>14.20%</c:v>
                </c:pt>
                <c:pt idx="143">
                  <c:v>14.30%</c:v>
                </c:pt>
                <c:pt idx="144">
                  <c:v>14.40%</c:v>
                </c:pt>
                <c:pt idx="145">
                  <c:v>14.50%</c:v>
                </c:pt>
                <c:pt idx="146">
                  <c:v>14.60%</c:v>
                </c:pt>
                <c:pt idx="147">
                  <c:v>14.70%</c:v>
                </c:pt>
                <c:pt idx="148">
                  <c:v>14.80%</c:v>
                </c:pt>
                <c:pt idx="149">
                  <c:v>14.90%</c:v>
                </c:pt>
                <c:pt idx="150">
                  <c:v>15.00%</c:v>
                </c:pt>
              </c:strCache>
            </c:strRef>
          </c:cat>
          <c:val>
            <c:numRef>
              <c:f>利率敏感性比较!$M$6:$M$155</c:f>
              <c:numCache>
                <c:formatCode>General</c:formatCode>
                <c:ptCount val="150"/>
                <c:pt idx="0">
                  <c:v>148.73157450628548</c:v>
                </c:pt>
                <c:pt idx="1">
                  <c:v>147.47619669698835</c:v>
                </c:pt>
                <c:pt idx="2">
                  <c:v>146.23371602298431</c:v>
                </c:pt>
                <c:pt idx="3">
                  <c:v>145.00398383819336</c:v>
                </c:pt>
                <c:pt idx="4">
                  <c:v>143.78685337353829</c:v>
                </c:pt>
                <c:pt idx="5">
                  <c:v>142.58217971128062</c:v>
                </c:pt>
                <c:pt idx="6">
                  <c:v>141.3898197597394</c:v>
                </c:pt>
                <c:pt idx="7">
                  <c:v>140.20963222837497</c:v>
                </c:pt>
                <c:pt idx="8">
                  <c:v>139.04147760324375</c:v>
                </c:pt>
                <c:pt idx="9">
                  <c:v>137.88521812280666</c:v>
                </c:pt>
                <c:pt idx="10">
                  <c:v>136.74071775409709</c:v>
                </c:pt>
                <c:pt idx="11">
                  <c:v>135.6078421692321</c:v>
                </c:pt>
                <c:pt idx="12">
                  <c:v>134.48645872227036</c:v>
                </c:pt>
                <c:pt idx="13">
                  <c:v>133.37643642640495</c:v>
                </c:pt>
                <c:pt idx="14">
                  <c:v>132.27764593149067</c:v>
                </c:pt>
                <c:pt idx="15">
                  <c:v>131.18995950189534</c:v>
                </c:pt>
                <c:pt idx="16">
                  <c:v>130.11325099467763</c:v>
                </c:pt>
                <c:pt idx="17">
                  <c:v>129.04739583807674</c:v>
                </c:pt>
                <c:pt idx="18">
                  <c:v>127.99227101031875</c:v>
                </c:pt>
                <c:pt idx="19">
                  <c:v>126.94775501872672</c:v>
                </c:pt>
                <c:pt idx="20">
                  <c:v>125.91372787913586</c:v>
                </c:pt>
                <c:pt idx="21">
                  <c:v>124.89007109560423</c:v>
                </c:pt>
                <c:pt idx="22">
                  <c:v>123.87666764041941</c:v>
                </c:pt>
                <c:pt idx="23">
                  <c:v>122.87340193439039</c:v>
                </c:pt>
                <c:pt idx="24">
                  <c:v>121.88015982742741</c:v>
                </c:pt>
                <c:pt idx="25">
                  <c:v>120.8968285793982</c:v>
                </c:pt>
                <c:pt idx="26">
                  <c:v>119.92329684126264</c:v>
                </c:pt>
                <c:pt idx="27">
                  <c:v>118.95945463647638</c:v>
                </c:pt>
                <c:pt idx="28">
                  <c:v>118.00519334266377</c:v>
                </c:pt>
                <c:pt idx="29">
                  <c:v>117.06040567355166</c:v>
                </c:pt>
                <c:pt idx="30">
                  <c:v>116.12498566116412</c:v>
                </c:pt>
                <c:pt idx="31">
                  <c:v>115.19882863827063</c:v>
                </c:pt>
                <c:pt idx="32">
                  <c:v>114.28183122108695</c:v>
                </c:pt>
                <c:pt idx="33">
                  <c:v>113.3738912922214</c:v>
                </c:pt>
                <c:pt idx="34">
                  <c:v>112.47490798386701</c:v>
                </c:pt>
                <c:pt idx="35">
                  <c:v>111.58478166123081</c:v>
                </c:pt>
                <c:pt idx="36">
                  <c:v>110.70341390620196</c:v>
                </c:pt>
                <c:pt idx="37">
                  <c:v>109.83070750124978</c:v>
                </c:pt>
                <c:pt idx="38">
                  <c:v>108.96656641355364</c:v>
                </c:pt>
                <c:pt idx="39">
                  <c:v>108.11089577935499</c:v>
                </c:pt>
                <c:pt idx="40">
                  <c:v>107.2636018885356</c:v>
                </c:pt>
                <c:pt idx="41">
                  <c:v>106.42459216941018</c:v>
                </c:pt>
                <c:pt idx="42">
                  <c:v>105.59377517373835</c:v>
                </c:pt>
                <c:pt idx="43">
                  <c:v>104.77106056194539</c:v>
                </c:pt>
                <c:pt idx="44">
                  <c:v>103.95635908855516</c:v>
                </c:pt>
                <c:pt idx="45">
                  <c:v>103.14958258782562</c:v>
                </c:pt>
                <c:pt idx="46">
                  <c:v>102.35064395959026</c:v>
                </c:pt>
                <c:pt idx="47">
                  <c:v>101.55945715529575</c:v>
                </c:pt>
                <c:pt idx="48">
                  <c:v>100.77593716423999</c:v>
                </c:pt>
                <c:pt idx="49">
                  <c:v>100</c:v>
                </c:pt>
                <c:pt idx="50">
                  <c:v>99.231562687053668</c:v>
                </c:pt>
                <c:pt idx="51">
                  <c:v>98.470543247587472</c:v>
                </c:pt>
                <c:pt idx="52">
                  <c:v>97.716860688490613</c:v>
                </c:pt>
                <c:pt idx="53">
                  <c:v>96.970434988529775</c:v>
                </c:pt>
                <c:pt idx="54">
                  <c:v>96.231187085705542</c:v>
                </c:pt>
                <c:pt idx="55">
                  <c:v>95.499038864783728</c:v>
                </c:pt>
                <c:pt idx="56">
                  <c:v>94.773913145002638</c:v>
                </c:pt>
                <c:pt idx="57">
                  <c:v>94.055733667950321</c:v>
                </c:pt>
                <c:pt idx="58">
                  <c:v>93.344425085612372</c:v>
                </c:pt>
                <c:pt idx="59">
                  <c:v>92.639912948585277</c:v>
                </c:pt>
                <c:pt idx="60">
                  <c:v>91.94212369445458</c:v>
                </c:pt>
                <c:pt idx="61">
                  <c:v>91.250984636333726</c:v>
                </c:pt>
                <c:pt idx="62">
                  <c:v>90.566423951563451</c:v>
                </c:pt>
                <c:pt idx="63">
                  <c:v>89.888370670566388</c:v>
                </c:pt>
                <c:pt idx="64">
                  <c:v>89.216754665858403</c:v>
                </c:pt>
                <c:pt idx="65">
                  <c:v>88.551506641209244</c:v>
                </c:pt>
                <c:pt idx="66">
                  <c:v>87.892558120956636</c:v>
                </c:pt>
                <c:pt idx="67">
                  <c:v>87.239841439464669</c:v>
                </c:pt>
                <c:pt idx="68">
                  <c:v>86.593289730731044</c:v>
                </c:pt>
                <c:pt idx="69">
                  <c:v>85.952836918134793</c:v>
                </c:pt>
                <c:pt idx="70">
                  <c:v>85.3184177043278</c:v>
                </c:pt>
                <c:pt idx="71">
                  <c:v>84.689967561263728</c:v>
                </c:pt>
                <c:pt idx="72">
                  <c:v>84.067422720365741</c:v>
                </c:pt>
                <c:pt idx="73">
                  <c:v>83.450720162827238</c:v>
                </c:pt>
                <c:pt idx="74">
                  <c:v>82.839797610048834</c:v>
                </c:pt>
                <c:pt idx="75">
                  <c:v>82.234593514203198</c:v>
                </c:pt>
                <c:pt idx="76">
                  <c:v>81.635047048932165</c:v>
                </c:pt>
                <c:pt idx="77">
                  <c:v>81.041098100168995</c:v>
                </c:pt>
                <c:pt idx="78">
                  <c:v>80.45268725708786</c:v>
                </c:pt>
                <c:pt idx="79">
                  <c:v>79.86975580317565</c:v>
                </c:pt>
                <c:pt idx="80">
                  <c:v>79.292245707427156</c:v>
                </c:pt>
                <c:pt idx="81">
                  <c:v>78.72009961565881</c:v>
                </c:pt>
                <c:pt idx="82">
                  <c:v>78.153260841942256</c:v>
                </c:pt>
                <c:pt idx="83">
                  <c:v>77.591673360153237</c:v>
                </c:pt>
                <c:pt idx="84">
                  <c:v>77.035281795636877</c:v>
                </c:pt>
                <c:pt idx="85">
                  <c:v>76.484031416984664</c:v>
                </c:pt>
                <c:pt idx="86">
                  <c:v>75.937868127924645</c:v>
                </c:pt>
                <c:pt idx="87">
                  <c:v>75.396738459320062</c:v>
                </c:pt>
                <c:pt idx="88">
                  <c:v>74.860589561278147</c:v>
                </c:pt>
                <c:pt idx="89">
                  <c:v>74.329369195363924</c:v>
                </c:pt>
                <c:pt idx="90">
                  <c:v>73.80302572692095</c:v>
                </c:pt>
                <c:pt idx="91">
                  <c:v>73.281508117494525</c:v>
                </c:pt>
                <c:pt idx="92">
                  <c:v>72.764765917358488</c:v>
                </c:pt>
                <c:pt idx="93">
                  <c:v>72.252749258141151</c:v>
                </c:pt>
                <c:pt idx="94">
                  <c:v>71.745408845552632</c:v>
                </c:pt>
                <c:pt idx="95">
                  <c:v>71.242695952208038</c:v>
                </c:pt>
                <c:pt idx="96">
                  <c:v>70.744562410549023</c:v>
                </c:pt>
                <c:pt idx="97">
                  <c:v>70.25096060585858</c:v>
                </c:pt>
                <c:pt idx="98">
                  <c:v>69.761843469371755</c:v>
                </c:pt>
                <c:pt idx="99">
                  <c:v>69.277164471476553</c:v>
                </c:pt>
                <c:pt idx="100">
                  <c:v>68.796877615007872</c:v>
                </c:pt>
                <c:pt idx="101">
                  <c:v>68.320937428629549</c:v>
                </c:pt>
                <c:pt idx="102">
                  <c:v>67.849298960306527</c:v>
                </c:pt>
                <c:pt idx="103">
                  <c:v>67.381917770862628</c:v>
                </c:pt>
                <c:pt idx="104">
                  <c:v>66.918749927625726</c:v>
                </c:pt>
                <c:pt idx="105">
                  <c:v>66.459751998156605</c:v>
                </c:pt>
                <c:pt idx="106">
                  <c:v>66.004881044062273</c:v>
                </c:pt>
                <c:pt idx="107">
                  <c:v>65.55409461489063</c:v>
                </c:pt>
                <c:pt idx="108">
                  <c:v>65.107350742107627</c:v>
                </c:pt>
                <c:pt idx="109">
                  <c:v>64.664607933152723</c:v>
                </c:pt>
                <c:pt idx="110">
                  <c:v>64.225825165575259</c:v>
                </c:pt>
                <c:pt idx="111">
                  <c:v>63.790961881246744</c:v>
                </c:pt>
                <c:pt idx="112">
                  <c:v>63.359977980651308</c:v>
                </c:pt>
                <c:pt idx="113">
                  <c:v>62.932833817250362</c:v>
                </c:pt>
                <c:pt idx="114">
                  <c:v>62.509490191923241</c:v>
                </c:pt>
                <c:pt idx="115">
                  <c:v>62.089908347479877</c:v>
                </c:pt>
                <c:pt idx="116">
                  <c:v>61.674049963247292</c:v>
                </c:pt>
                <c:pt idx="117">
                  <c:v>61.261877149725962</c:v>
                </c:pt>
                <c:pt idx="118">
                  <c:v>60.853352443317959</c:v>
                </c:pt>
                <c:pt idx="119">
                  <c:v>60.448438801123913</c:v>
                </c:pt>
                <c:pt idx="120">
                  <c:v>60.047099595808263</c:v>
                </c:pt>
                <c:pt idx="121">
                  <c:v>59.649298610532</c:v>
                </c:pt>
                <c:pt idx="122">
                  <c:v>59.255000033952243</c:v>
                </c:pt>
                <c:pt idx="123">
                  <c:v>58.864168455287327</c:v>
                </c:pt>
                <c:pt idx="124">
                  <c:v>58.476768859446324</c:v>
                </c:pt>
                <c:pt idx="125">
                  <c:v>58.092766622222157</c:v>
                </c:pt>
                <c:pt idx="126">
                  <c:v>57.712127505548153</c:v>
                </c:pt>
                <c:pt idx="127">
                  <c:v>57.334817652816398</c:v>
                </c:pt>
                <c:pt idx="128">
                  <c:v>56.96080358425688</c:v>
                </c:pt>
                <c:pt idx="129">
                  <c:v>56.590052192376987</c:v>
                </c:pt>
                <c:pt idx="130">
                  <c:v>56.222530737460758</c:v>
                </c:pt>
                <c:pt idx="131">
                  <c:v>55.858206843126624</c:v>
                </c:pt>
                <c:pt idx="132">
                  <c:v>55.497048491942735</c:v>
                </c:pt>
                <c:pt idx="133">
                  <c:v>55.139024021099104</c:v>
                </c:pt>
                <c:pt idx="134">
                  <c:v>54.784102118136474</c:v>
                </c:pt>
                <c:pt idx="135">
                  <c:v>54.432251816730279</c:v>
                </c:pt>
                <c:pt idx="136">
                  <c:v>54.083442492529365</c:v>
                </c:pt>
                <c:pt idx="137">
                  <c:v>53.737643859048148</c:v>
                </c:pt>
                <c:pt idx="138">
                  <c:v>53.394825963612476</c:v>
                </c:pt>
                <c:pt idx="139">
                  <c:v>53.054959183357731</c:v>
                </c:pt>
                <c:pt idx="140">
                  <c:v>52.718014221278565</c:v>
                </c:pt>
                <c:pt idx="141">
                  <c:v>52.383962102329207</c:v>
                </c:pt>
                <c:pt idx="142">
                  <c:v>52.052774169574711</c:v>
                </c:pt>
                <c:pt idx="143">
                  <c:v>51.724422080391477</c:v>
                </c:pt>
                <c:pt idx="144">
                  <c:v>51.398877802716207</c:v>
                </c:pt>
                <c:pt idx="145">
                  <c:v>51.076113611344184</c:v>
                </c:pt>
                <c:pt idx="146">
                  <c:v>50.756102084273493</c:v>
                </c:pt>
                <c:pt idx="147">
                  <c:v>50.438816099097934</c:v>
                </c:pt>
                <c:pt idx="148">
                  <c:v>50.124228829444462</c:v>
                </c:pt>
                <c:pt idx="149">
                  <c:v>49.812313741457743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AE-4D81-AB3E-F8CE162CE531}"/>
            </c:ext>
          </c:extLst>
        </c:ser>
        <c:ser>
          <c:idx val="5"/>
          <c:order val="5"/>
          <c:tx>
            <c:strRef>
              <c:f>利率敏感性比较!$N$3</c:f>
              <c:strCache>
                <c:ptCount val="1"/>
                <c:pt idx="0">
                  <c:v>P（F)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利率敏感性比较!$A$4:$A$154</c:f>
              <c:strCache>
                <c:ptCount val="151"/>
                <c:pt idx="0">
                  <c:v>YTM</c:v>
                </c:pt>
                <c:pt idx="1">
                  <c:v>0.10%</c:v>
                </c:pt>
                <c:pt idx="2">
                  <c:v>0.20%</c:v>
                </c:pt>
                <c:pt idx="3">
                  <c:v>0.30%</c:v>
                </c:pt>
                <c:pt idx="4">
                  <c:v>0.40%</c:v>
                </c:pt>
                <c:pt idx="5">
                  <c:v>0.50%</c:v>
                </c:pt>
                <c:pt idx="6">
                  <c:v>0.60%</c:v>
                </c:pt>
                <c:pt idx="7">
                  <c:v>0.70%</c:v>
                </c:pt>
                <c:pt idx="8">
                  <c:v>0.80%</c:v>
                </c:pt>
                <c:pt idx="9">
                  <c:v>0.90%</c:v>
                </c:pt>
                <c:pt idx="10">
                  <c:v>1.00%</c:v>
                </c:pt>
                <c:pt idx="11">
                  <c:v>1.10%</c:v>
                </c:pt>
                <c:pt idx="12">
                  <c:v>1.20%</c:v>
                </c:pt>
                <c:pt idx="13">
                  <c:v>1.30%</c:v>
                </c:pt>
                <c:pt idx="14">
                  <c:v>1.40%</c:v>
                </c:pt>
                <c:pt idx="15">
                  <c:v>1.50%</c:v>
                </c:pt>
                <c:pt idx="16">
                  <c:v>1.60%</c:v>
                </c:pt>
                <c:pt idx="17">
                  <c:v>1.70%</c:v>
                </c:pt>
                <c:pt idx="18">
                  <c:v>1.80%</c:v>
                </c:pt>
                <c:pt idx="19">
                  <c:v>1.90%</c:v>
                </c:pt>
                <c:pt idx="20">
                  <c:v>2.00%</c:v>
                </c:pt>
                <c:pt idx="21">
                  <c:v>2.10%</c:v>
                </c:pt>
                <c:pt idx="22">
                  <c:v>2.20%</c:v>
                </c:pt>
                <c:pt idx="23">
                  <c:v>2.30%</c:v>
                </c:pt>
                <c:pt idx="24">
                  <c:v>2.40%</c:v>
                </c:pt>
                <c:pt idx="25">
                  <c:v>2.50%</c:v>
                </c:pt>
                <c:pt idx="26">
                  <c:v>2.60%</c:v>
                </c:pt>
                <c:pt idx="27">
                  <c:v>2.70%</c:v>
                </c:pt>
                <c:pt idx="28">
                  <c:v>2.80%</c:v>
                </c:pt>
                <c:pt idx="29">
                  <c:v>2.90%</c:v>
                </c:pt>
                <c:pt idx="30">
                  <c:v>3.00%</c:v>
                </c:pt>
                <c:pt idx="31">
                  <c:v>3.10%</c:v>
                </c:pt>
                <c:pt idx="32">
                  <c:v>3.20%</c:v>
                </c:pt>
                <c:pt idx="33">
                  <c:v>3.30%</c:v>
                </c:pt>
                <c:pt idx="34">
                  <c:v>3.40%</c:v>
                </c:pt>
                <c:pt idx="35">
                  <c:v>3.50%</c:v>
                </c:pt>
                <c:pt idx="36">
                  <c:v>3.60%</c:v>
                </c:pt>
                <c:pt idx="37">
                  <c:v>3.70%</c:v>
                </c:pt>
                <c:pt idx="38">
                  <c:v>3.80%</c:v>
                </c:pt>
                <c:pt idx="39">
                  <c:v>3.90%</c:v>
                </c:pt>
                <c:pt idx="40">
                  <c:v>4.00%</c:v>
                </c:pt>
                <c:pt idx="41">
                  <c:v>4.10%</c:v>
                </c:pt>
                <c:pt idx="42">
                  <c:v>4.20%</c:v>
                </c:pt>
                <c:pt idx="43">
                  <c:v>4.30%</c:v>
                </c:pt>
                <c:pt idx="44">
                  <c:v>4.40%</c:v>
                </c:pt>
                <c:pt idx="45">
                  <c:v>4.50%</c:v>
                </c:pt>
                <c:pt idx="46">
                  <c:v>4.60%</c:v>
                </c:pt>
                <c:pt idx="47">
                  <c:v>4.70%</c:v>
                </c:pt>
                <c:pt idx="48">
                  <c:v>4.80%</c:v>
                </c:pt>
                <c:pt idx="49">
                  <c:v>4.90%</c:v>
                </c:pt>
                <c:pt idx="50">
                  <c:v>5.00%</c:v>
                </c:pt>
                <c:pt idx="51">
                  <c:v>5.10%</c:v>
                </c:pt>
                <c:pt idx="52">
                  <c:v>5.20%</c:v>
                </c:pt>
                <c:pt idx="53">
                  <c:v>5.30%</c:v>
                </c:pt>
                <c:pt idx="54">
                  <c:v>5.40%</c:v>
                </c:pt>
                <c:pt idx="55">
                  <c:v>5.50%</c:v>
                </c:pt>
                <c:pt idx="56">
                  <c:v>5.60%</c:v>
                </c:pt>
                <c:pt idx="57">
                  <c:v>5.70%</c:v>
                </c:pt>
                <c:pt idx="58">
                  <c:v>5.80%</c:v>
                </c:pt>
                <c:pt idx="59">
                  <c:v>5.90%</c:v>
                </c:pt>
                <c:pt idx="60">
                  <c:v>6.00%</c:v>
                </c:pt>
                <c:pt idx="61">
                  <c:v>6.10%</c:v>
                </c:pt>
                <c:pt idx="62">
                  <c:v>6.20%</c:v>
                </c:pt>
                <c:pt idx="63">
                  <c:v>6.30%</c:v>
                </c:pt>
                <c:pt idx="64">
                  <c:v>6.40%</c:v>
                </c:pt>
                <c:pt idx="65">
                  <c:v>6.50%</c:v>
                </c:pt>
                <c:pt idx="66">
                  <c:v>6.60%</c:v>
                </c:pt>
                <c:pt idx="67">
                  <c:v>6.70%</c:v>
                </c:pt>
                <c:pt idx="68">
                  <c:v>6.80%</c:v>
                </c:pt>
                <c:pt idx="69">
                  <c:v>6.90%</c:v>
                </c:pt>
                <c:pt idx="70">
                  <c:v>7.00%</c:v>
                </c:pt>
                <c:pt idx="71">
                  <c:v>7.10%</c:v>
                </c:pt>
                <c:pt idx="72">
                  <c:v>7.20%</c:v>
                </c:pt>
                <c:pt idx="73">
                  <c:v>7.30%</c:v>
                </c:pt>
                <c:pt idx="74">
                  <c:v>7.40%</c:v>
                </c:pt>
                <c:pt idx="75">
                  <c:v>7.50%</c:v>
                </c:pt>
                <c:pt idx="76">
                  <c:v>7.60%</c:v>
                </c:pt>
                <c:pt idx="77">
                  <c:v>7.70%</c:v>
                </c:pt>
                <c:pt idx="78">
                  <c:v>7.80%</c:v>
                </c:pt>
                <c:pt idx="79">
                  <c:v>7.90%</c:v>
                </c:pt>
                <c:pt idx="80">
                  <c:v>8.00%</c:v>
                </c:pt>
                <c:pt idx="81">
                  <c:v>8.10%</c:v>
                </c:pt>
                <c:pt idx="82">
                  <c:v>8.20%</c:v>
                </c:pt>
                <c:pt idx="83">
                  <c:v>8.30%</c:v>
                </c:pt>
                <c:pt idx="84">
                  <c:v>8.40%</c:v>
                </c:pt>
                <c:pt idx="85">
                  <c:v>8.50%</c:v>
                </c:pt>
                <c:pt idx="86">
                  <c:v>8.60%</c:v>
                </c:pt>
                <c:pt idx="87">
                  <c:v>8.70%</c:v>
                </c:pt>
                <c:pt idx="88">
                  <c:v>8.80%</c:v>
                </c:pt>
                <c:pt idx="89">
                  <c:v>8.90%</c:v>
                </c:pt>
                <c:pt idx="90">
                  <c:v>9.00%</c:v>
                </c:pt>
                <c:pt idx="91">
                  <c:v>9.10%</c:v>
                </c:pt>
                <c:pt idx="92">
                  <c:v>9.20%</c:v>
                </c:pt>
                <c:pt idx="93">
                  <c:v>9.30%</c:v>
                </c:pt>
                <c:pt idx="94">
                  <c:v>9.40%</c:v>
                </c:pt>
                <c:pt idx="95">
                  <c:v>9.50%</c:v>
                </c:pt>
                <c:pt idx="96">
                  <c:v>9.60%</c:v>
                </c:pt>
                <c:pt idx="97">
                  <c:v>9.70%</c:v>
                </c:pt>
                <c:pt idx="98">
                  <c:v>9.80%</c:v>
                </c:pt>
                <c:pt idx="99">
                  <c:v>9.90%</c:v>
                </c:pt>
                <c:pt idx="100">
                  <c:v>10.00%</c:v>
                </c:pt>
                <c:pt idx="101">
                  <c:v>10.10%</c:v>
                </c:pt>
                <c:pt idx="102">
                  <c:v>10.20%</c:v>
                </c:pt>
                <c:pt idx="103">
                  <c:v>10.30%</c:v>
                </c:pt>
                <c:pt idx="104">
                  <c:v>10.40%</c:v>
                </c:pt>
                <c:pt idx="105">
                  <c:v>10.50%</c:v>
                </c:pt>
                <c:pt idx="106">
                  <c:v>10.60%</c:v>
                </c:pt>
                <c:pt idx="107">
                  <c:v>10.70%</c:v>
                </c:pt>
                <c:pt idx="108">
                  <c:v>10.80%</c:v>
                </c:pt>
                <c:pt idx="109">
                  <c:v>10.90%</c:v>
                </c:pt>
                <c:pt idx="110">
                  <c:v>11.00%</c:v>
                </c:pt>
                <c:pt idx="111">
                  <c:v>11.10%</c:v>
                </c:pt>
                <c:pt idx="112">
                  <c:v>11.20%</c:v>
                </c:pt>
                <c:pt idx="113">
                  <c:v>11.30%</c:v>
                </c:pt>
                <c:pt idx="114">
                  <c:v>11.40%</c:v>
                </c:pt>
                <c:pt idx="115">
                  <c:v>11.50%</c:v>
                </c:pt>
                <c:pt idx="116">
                  <c:v>11.60%</c:v>
                </c:pt>
                <c:pt idx="117">
                  <c:v>11.70%</c:v>
                </c:pt>
                <c:pt idx="118">
                  <c:v>11.80%</c:v>
                </c:pt>
                <c:pt idx="119">
                  <c:v>11.90%</c:v>
                </c:pt>
                <c:pt idx="120">
                  <c:v>12.00%</c:v>
                </c:pt>
                <c:pt idx="121">
                  <c:v>12.10%</c:v>
                </c:pt>
                <c:pt idx="122">
                  <c:v>12.20%</c:v>
                </c:pt>
                <c:pt idx="123">
                  <c:v>12.30%</c:v>
                </c:pt>
                <c:pt idx="124">
                  <c:v>12.40%</c:v>
                </c:pt>
                <c:pt idx="125">
                  <c:v>12.50%</c:v>
                </c:pt>
                <c:pt idx="126">
                  <c:v>12.60%</c:v>
                </c:pt>
                <c:pt idx="127">
                  <c:v>12.70%</c:v>
                </c:pt>
                <c:pt idx="128">
                  <c:v>12.80%</c:v>
                </c:pt>
                <c:pt idx="129">
                  <c:v>12.90%</c:v>
                </c:pt>
                <c:pt idx="130">
                  <c:v>13.00%</c:v>
                </c:pt>
                <c:pt idx="131">
                  <c:v>13.10%</c:v>
                </c:pt>
                <c:pt idx="132">
                  <c:v>13.20%</c:v>
                </c:pt>
                <c:pt idx="133">
                  <c:v>13.30%</c:v>
                </c:pt>
                <c:pt idx="134">
                  <c:v>13.40%</c:v>
                </c:pt>
                <c:pt idx="135">
                  <c:v>13.50%</c:v>
                </c:pt>
                <c:pt idx="136">
                  <c:v>13.60%</c:v>
                </c:pt>
                <c:pt idx="137">
                  <c:v>13.70%</c:v>
                </c:pt>
                <c:pt idx="138">
                  <c:v>13.80%</c:v>
                </c:pt>
                <c:pt idx="139">
                  <c:v>13.90%</c:v>
                </c:pt>
                <c:pt idx="140">
                  <c:v>14.00%</c:v>
                </c:pt>
                <c:pt idx="141">
                  <c:v>14.10%</c:v>
                </c:pt>
                <c:pt idx="142">
                  <c:v>14.20%</c:v>
                </c:pt>
                <c:pt idx="143">
                  <c:v>14.30%</c:v>
                </c:pt>
                <c:pt idx="144">
                  <c:v>14.40%</c:v>
                </c:pt>
                <c:pt idx="145">
                  <c:v>14.50%</c:v>
                </c:pt>
                <c:pt idx="146">
                  <c:v>14.60%</c:v>
                </c:pt>
                <c:pt idx="147">
                  <c:v>14.70%</c:v>
                </c:pt>
                <c:pt idx="148">
                  <c:v>14.80%</c:v>
                </c:pt>
                <c:pt idx="149">
                  <c:v>14.90%</c:v>
                </c:pt>
                <c:pt idx="150">
                  <c:v>15.00%</c:v>
                </c:pt>
              </c:strCache>
            </c:strRef>
          </c:cat>
          <c:val>
            <c:numRef>
              <c:f>利率敏感性比较!$N$6:$N$155</c:f>
              <c:numCache>
                <c:formatCode>General</c:formatCode>
                <c:ptCount val="150"/>
                <c:pt idx="0">
                  <c:v>244.74560484754232</c:v>
                </c:pt>
                <c:pt idx="1">
                  <c:v>239.62968179528445</c:v>
                </c:pt>
                <c:pt idx="2">
                  <c:v>234.64821935845859</c:v>
                </c:pt>
                <c:pt idx="3">
                  <c:v>229.79732933495495</c:v>
                </c:pt>
                <c:pt idx="4">
                  <c:v>225.0732428429674</c:v>
                </c:pt>
                <c:pt idx="5">
                  <c:v>220.47230649085705</c:v>
                </c:pt>
                <c:pt idx="6">
                  <c:v>215.99097867471264</c:v>
                </c:pt>
                <c:pt idx="7">
                  <c:v>211.62582599916323</c:v>
                </c:pt>
                <c:pt idx="8">
                  <c:v>207.37351981723918</c:v>
                </c:pt>
                <c:pt idx="9">
                  <c:v>203.23083288515022</c:v>
                </c:pt>
                <c:pt idx="10">
                  <c:v>199.19463612806749</c:v>
                </c:pt>
                <c:pt idx="11">
                  <c:v>195.26189551306743</c:v>
                </c:pt>
                <c:pt idx="12">
                  <c:v>191.42966902559186</c:v>
                </c:pt>
                <c:pt idx="13">
                  <c:v>187.69510374585838</c:v>
                </c:pt>
                <c:pt idx="14">
                  <c:v>184.05543302181985</c:v>
                </c:pt>
                <c:pt idx="15">
                  <c:v>180.50797373535491</c:v>
                </c:pt>
                <c:pt idx="16">
                  <c:v>177.05012365853517</c:v>
                </c:pt>
                <c:pt idx="17">
                  <c:v>173.67935889686498</c:v>
                </c:pt>
                <c:pt idx="18">
                  <c:v>170.39323141656465</c:v>
                </c:pt>
                <c:pt idx="19">
                  <c:v>167.18936665301322</c:v>
                </c:pt>
                <c:pt idx="20">
                  <c:v>164.06546119761194</c:v>
                </c:pt>
                <c:pt idx="21">
                  <c:v>161.01928056039233</c:v>
                </c:pt>
                <c:pt idx="22">
                  <c:v>158.04865700581684</c:v>
                </c:pt>
                <c:pt idx="23">
                  <c:v>155.15148745927468</c:v>
                </c:pt>
                <c:pt idx="24">
                  <c:v>152.32573148190318</c:v>
                </c:pt>
                <c:pt idx="25">
                  <c:v>149.56940931140642</c:v>
                </c:pt>
                <c:pt idx="26">
                  <c:v>146.88059996665982</c:v>
                </c:pt>
                <c:pt idx="27">
                  <c:v>144.25743941393819</c:v>
                </c:pt>
                <c:pt idx="28">
                  <c:v>141.69811879270395</c:v>
                </c:pt>
                <c:pt idx="29">
                  <c:v>139.20088269893961</c:v>
                </c:pt>
                <c:pt idx="30">
                  <c:v>136.76402752410391</c:v>
                </c:pt>
                <c:pt idx="31">
                  <c:v>134.38589984783485</c:v>
                </c:pt>
                <c:pt idx="32">
                  <c:v>132.06489488260578</c:v>
                </c:pt>
                <c:pt idx="33">
                  <c:v>129.79945496858699</c:v>
                </c:pt>
                <c:pt idx="34">
                  <c:v>127.58806811704437</c:v>
                </c:pt>
                <c:pt idx="35">
                  <c:v>125.42926660064066</c:v>
                </c:pt>
                <c:pt idx="36">
                  <c:v>123.32162558908745</c:v>
                </c:pt>
                <c:pt idx="37">
                  <c:v>121.26376182862357</c:v>
                </c:pt>
                <c:pt idx="38">
                  <c:v>119.25433236387394</c:v>
                </c:pt>
                <c:pt idx="39">
                  <c:v>117.2920333006644</c:v>
                </c:pt>
                <c:pt idx="40">
                  <c:v>115.37559860844905</c:v>
                </c:pt>
                <c:pt idx="41">
                  <c:v>113.50379896101748</c:v>
                </c:pt>
                <c:pt idx="42">
                  <c:v>111.67544061423058</c:v>
                </c:pt>
                <c:pt idx="43">
                  <c:v>109.88936431954309</c:v>
                </c:pt>
                <c:pt idx="44">
                  <c:v>108.14444427214463</c:v>
                </c:pt>
                <c:pt idx="45">
                  <c:v>106.43958709256049</c:v>
                </c:pt>
                <c:pt idx="46">
                  <c:v>104.77373084062319</c:v>
                </c:pt>
                <c:pt idx="47">
                  <c:v>103.1458440607326</c:v>
                </c:pt>
                <c:pt idx="48">
                  <c:v>101.55492485739089</c:v>
                </c:pt>
                <c:pt idx="49">
                  <c:v>99.999999999999986</c:v>
                </c:pt>
                <c:pt idx="50">
                  <c:v>98.480124055975267</c:v>
                </c:pt>
                <c:pt idx="51">
                  <c:v>96.994378551235755</c:v>
                </c:pt>
                <c:pt idx="52">
                  <c:v>95.541871157180438</c:v>
                </c:pt>
                <c:pt idx="53">
                  <c:v>94.121734903278025</c:v>
                </c:pt>
                <c:pt idx="54">
                  <c:v>92.733127414439025</c:v>
                </c:pt>
                <c:pt idx="55">
                  <c:v>91.375230172354009</c:v>
                </c:pt>
                <c:pt idx="56">
                  <c:v>90.047247800022404</c:v>
                </c:pt>
                <c:pt idx="57">
                  <c:v>88.74840736871036</c:v>
                </c:pt>
                <c:pt idx="58">
                  <c:v>87.4779577266129</c:v>
                </c:pt>
                <c:pt idx="59">
                  <c:v>86.235168848510497</c:v>
                </c:pt>
                <c:pt idx="60">
                  <c:v>85.019331205741636</c:v>
                </c:pt>
                <c:pt idx="61">
                  <c:v>83.829755155828366</c:v>
                </c:pt>
                <c:pt idx="62">
                  <c:v>82.66577035112347</c:v>
                </c:pt>
                <c:pt idx="63">
                  <c:v>81.526725165857101</c:v>
                </c:pt>
                <c:pt idx="64">
                  <c:v>80.411986140995765</c:v>
                </c:pt>
                <c:pt idx="65">
                  <c:v>79.320937446328855</c:v>
                </c:pt>
                <c:pt idx="66">
                  <c:v>78.252980359238521</c:v>
                </c:pt>
                <c:pt idx="67">
                  <c:v>77.207532759603396</c:v>
                </c:pt>
                <c:pt idx="68">
                  <c:v>76.184028640328449</c:v>
                </c:pt>
                <c:pt idx="69">
                  <c:v>75.181917632988288</c:v>
                </c:pt>
                <c:pt idx="70">
                  <c:v>74.200664548107383</c:v>
                </c:pt>
                <c:pt idx="71">
                  <c:v>73.23974892960139</c:v>
                </c:pt>
                <c:pt idx="72">
                  <c:v>72.298664622930787</c:v>
                </c:pt>
                <c:pt idx="73">
                  <c:v>71.376919356522734</c:v>
                </c:pt>
                <c:pt idx="74">
                  <c:v>70.474034336044681</c:v>
                </c:pt>
                <c:pt idx="75">
                  <c:v>69.58954385111015</c:v>
                </c:pt>
                <c:pt idx="76">
                  <c:v>68.72299489402937</c:v>
                </c:pt>
                <c:pt idx="77">
                  <c:v>67.873946790214063</c:v>
                </c:pt>
                <c:pt idx="78">
                  <c:v>67.041970839870274</c:v>
                </c:pt>
                <c:pt idx="79">
                  <c:v>66.226649970617515</c:v>
                </c:pt>
                <c:pt idx="80">
                  <c:v>65.42757840069045</c:v>
                </c:pt>
                <c:pt idx="81">
                  <c:v>64.644361312383808</c:v>
                </c:pt>
                <c:pt idx="82">
                  <c:v>63.876614535420501</c:v>
                </c:pt>
                <c:pt idx="83">
                  <c:v>63.123964239924859</c:v>
                </c:pt>
                <c:pt idx="84">
                  <c:v>62.386046638701679</c:v>
                </c:pt>
                <c:pt idx="85">
                  <c:v>61.662507698523306</c:v>
                </c:pt>
                <c:pt idx="86">
                  <c:v>60.953002860144807</c:v>
                </c:pt>
                <c:pt idx="87">
                  <c:v>60.257196766768708</c:v>
                </c:pt>
                <c:pt idx="88">
                  <c:v>59.574763000697629</c:v>
                </c:pt>
                <c:pt idx="89">
                  <c:v>58.905383827912985</c:v>
                </c:pt>
                <c:pt idx="90">
                  <c:v>58.248749950335977</c:v>
                </c:pt>
                <c:pt idx="91">
                  <c:v>57.604560265525862</c:v>
                </c:pt>
                <c:pt idx="92">
                  <c:v>56.972521633586382</c:v>
                </c:pt>
                <c:pt idx="93">
                  <c:v>56.352348651051436</c:v>
                </c:pt>
                <c:pt idx="94">
                  <c:v>55.743763431536088</c:v>
                </c:pt>
                <c:pt idx="95">
                  <c:v>55.146495392937474</c:v>
                </c:pt>
                <c:pt idx="96">
                  <c:v>54.560281050986134</c:v>
                </c:pt>
                <c:pt idx="97">
                  <c:v>53.984863818945691</c:v>
                </c:pt>
                <c:pt idx="98">
                  <c:v>53.419993813274282</c:v>
                </c:pt>
                <c:pt idx="99">
                  <c:v>52.86542766505837</c:v>
                </c:pt>
                <c:pt idx="100">
                  <c:v>52.320928337043853</c:v>
                </c:pt>
                <c:pt idx="101">
                  <c:v>51.786264946087634</c:v>
                </c:pt>
                <c:pt idx="102">
                  <c:v>51.261212590865469</c:v>
                </c:pt>
                <c:pt idx="103">
                  <c:v>50.745552184670046</c:v>
                </c:pt>
                <c:pt idx="104">
                  <c:v>50.239070293145936</c:v>
                </c:pt>
                <c:pt idx="105">
                  <c:v>49.741558976805919</c:v>
                </c:pt>
                <c:pt idx="106">
                  <c:v>49.252815638184238</c:v>
                </c:pt>
                <c:pt idx="107">
                  <c:v>48.772642873481864</c:v>
                </c:pt>
                <c:pt idx="108">
                  <c:v>48.300848328568321</c:v>
                </c:pt>
                <c:pt idx="109">
                  <c:v>47.837244559203221</c:v>
                </c:pt>
                <c:pt idx="110">
                  <c:v>47.381648895352306</c:v>
                </c:pt>
                <c:pt idx="111">
                  <c:v>46.933883309468293</c:v>
                </c:pt>
                <c:pt idx="112">
                  <c:v>46.493774288619562</c:v>
                </c:pt>
                <c:pt idx="113">
                  <c:v>46.061152710345326</c:v>
                </c:pt>
                <c:pt idx="114">
                  <c:v>45.635853722127095</c:v>
                </c:pt>
                <c:pt idx="115">
                  <c:v>45.217716624363781</c:v>
                </c:pt>
                <c:pt idx="116">
                  <c:v>44.806584756745615</c:v>
                </c:pt>
                <c:pt idx="117">
                  <c:v>44.402305387921807</c:v>
                </c:pt>
                <c:pt idx="118">
                  <c:v>44.004729608364158</c:v>
                </c:pt>
                <c:pt idx="119">
                  <c:v>43.613712226328417</c:v>
                </c:pt>
                <c:pt idx="120">
                  <c:v>43.229111666819435</c:v>
                </c:pt>
                <c:pt idx="121">
                  <c:v>42.850789873469921</c:v>
                </c:pt>
                <c:pt idx="122">
                  <c:v>42.478612213245114</c:v>
                </c:pt>
                <c:pt idx="123">
                  <c:v>42.11244738388735</c:v>
                </c:pt>
                <c:pt idx="124">
                  <c:v>41.75216732401833</c:v>
                </c:pt>
                <c:pt idx="125">
                  <c:v>41.39764712581902</c:v>
                </c:pt>
                <c:pt idx="126">
                  <c:v>41.048764950210277</c:v>
                </c:pt>
                <c:pt idx="127">
                  <c:v>40.705401944458529</c:v>
                </c:pt>
                <c:pt idx="128">
                  <c:v>40.367442162133997</c:v>
                </c:pt>
                <c:pt idx="129">
                  <c:v>40.034772485350828</c:v>
                </c:pt>
                <c:pt idx="130">
                  <c:v>39.70728254922183</c:v>
                </c:pt>
                <c:pt idx="131">
                  <c:v>39.384864668460438</c:v>
                </c:pt>
                <c:pt idx="132">
                  <c:v>39.067413766066672</c:v>
                </c:pt>
                <c:pt idx="133">
                  <c:v>38.754827304034507</c:v>
                </c:pt>
                <c:pt idx="134">
                  <c:v>38.447005216021111</c:v>
                </c:pt>
                <c:pt idx="135">
                  <c:v>38.143849841919241</c:v>
                </c:pt>
                <c:pt idx="136">
                  <c:v>37.845265864276513</c:v>
                </c:pt>
                <c:pt idx="137">
                  <c:v>37.551160246506086</c:v>
                </c:pt>
                <c:pt idx="138">
                  <c:v>37.261442172837214</c:v>
                </c:pt>
                <c:pt idx="139">
                  <c:v>36.976022989952718</c:v>
                </c:pt>
                <c:pt idx="140">
                  <c:v>36.694816150264785</c:v>
                </c:pt>
                <c:pt idx="141">
                  <c:v>36.417737156779289</c:v>
                </c:pt>
                <c:pt idx="142">
                  <c:v>36.144703509503621</c:v>
                </c:pt>
                <c:pt idx="143">
                  <c:v>35.875634653351568</c:v>
                </c:pt>
                <c:pt idx="144">
                  <c:v>35.610451927500854</c:v>
                </c:pt>
                <c:pt idx="145">
                  <c:v>35.34907851616245</c:v>
                </c:pt>
                <c:pt idx="146">
                  <c:v>35.091439400717654</c:v>
                </c:pt>
                <c:pt idx="147">
                  <c:v>34.837461313185983</c:v>
                </c:pt>
                <c:pt idx="148">
                  <c:v>34.58707269098192</c:v>
                </c:pt>
                <c:pt idx="149">
                  <c:v>34.340203632925672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AE-4D81-AB3E-F8CE162CE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2047632"/>
        <c:axId val="1122048592"/>
      </c:lineChart>
      <c:catAx>
        <c:axId val="112204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22048592"/>
        <c:crosses val="autoZero"/>
        <c:auto val="1"/>
        <c:lblAlgn val="ctr"/>
        <c:lblOffset val="100"/>
        <c:noMultiLvlLbl val="0"/>
      </c:catAx>
      <c:valAx>
        <c:axId val="112204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2204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久期随时间流逝呈锯齿状发展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'久期计算(24特别国债03)'!$B$111</c:f>
              <c:strCache>
                <c:ptCount val="1"/>
                <c:pt idx="0">
                  <c:v>Macaulay久期（年）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'久期计算(24特别国债03)'!$A$112:$A$511</c:f>
              <c:numCache>
                <c:formatCode>m/d/yyyy</c:formatCode>
                <c:ptCount val="400"/>
                <c:pt idx="0">
                  <c:v>45623</c:v>
                </c:pt>
                <c:pt idx="1">
                  <c:v>45624</c:v>
                </c:pt>
                <c:pt idx="2">
                  <c:v>45625</c:v>
                </c:pt>
                <c:pt idx="3">
                  <c:v>45626</c:v>
                </c:pt>
                <c:pt idx="4">
                  <c:v>45627</c:v>
                </c:pt>
                <c:pt idx="5">
                  <c:v>45628</c:v>
                </c:pt>
                <c:pt idx="6">
                  <c:v>45629</c:v>
                </c:pt>
                <c:pt idx="7">
                  <c:v>45630</c:v>
                </c:pt>
                <c:pt idx="8">
                  <c:v>45631</c:v>
                </c:pt>
                <c:pt idx="9">
                  <c:v>45632</c:v>
                </c:pt>
                <c:pt idx="10">
                  <c:v>45633</c:v>
                </c:pt>
                <c:pt idx="11">
                  <c:v>45634</c:v>
                </c:pt>
                <c:pt idx="12">
                  <c:v>45635</c:v>
                </c:pt>
                <c:pt idx="13">
                  <c:v>45636</c:v>
                </c:pt>
                <c:pt idx="14">
                  <c:v>45637</c:v>
                </c:pt>
                <c:pt idx="15">
                  <c:v>45638</c:v>
                </c:pt>
                <c:pt idx="16">
                  <c:v>45639</c:v>
                </c:pt>
                <c:pt idx="17">
                  <c:v>45640</c:v>
                </c:pt>
                <c:pt idx="18">
                  <c:v>45641</c:v>
                </c:pt>
                <c:pt idx="19">
                  <c:v>45642</c:v>
                </c:pt>
                <c:pt idx="20">
                  <c:v>45643</c:v>
                </c:pt>
                <c:pt idx="21">
                  <c:v>45644</c:v>
                </c:pt>
                <c:pt idx="22">
                  <c:v>45645</c:v>
                </c:pt>
                <c:pt idx="23">
                  <c:v>45646</c:v>
                </c:pt>
                <c:pt idx="24">
                  <c:v>45647</c:v>
                </c:pt>
                <c:pt idx="25">
                  <c:v>45648</c:v>
                </c:pt>
                <c:pt idx="26">
                  <c:v>45649</c:v>
                </c:pt>
                <c:pt idx="27">
                  <c:v>45650</c:v>
                </c:pt>
                <c:pt idx="28">
                  <c:v>45651</c:v>
                </c:pt>
                <c:pt idx="29">
                  <c:v>45652</c:v>
                </c:pt>
                <c:pt idx="30">
                  <c:v>45653</c:v>
                </c:pt>
                <c:pt idx="31">
                  <c:v>45654</c:v>
                </c:pt>
                <c:pt idx="32">
                  <c:v>45655</c:v>
                </c:pt>
                <c:pt idx="33">
                  <c:v>45656</c:v>
                </c:pt>
                <c:pt idx="34">
                  <c:v>45657</c:v>
                </c:pt>
                <c:pt idx="35">
                  <c:v>45658</c:v>
                </c:pt>
                <c:pt idx="36">
                  <c:v>45659</c:v>
                </c:pt>
                <c:pt idx="37">
                  <c:v>45660</c:v>
                </c:pt>
                <c:pt idx="38">
                  <c:v>45661</c:v>
                </c:pt>
                <c:pt idx="39">
                  <c:v>45662</c:v>
                </c:pt>
                <c:pt idx="40">
                  <c:v>45663</c:v>
                </c:pt>
                <c:pt idx="41">
                  <c:v>45664</c:v>
                </c:pt>
                <c:pt idx="42">
                  <c:v>45665</c:v>
                </c:pt>
                <c:pt idx="43">
                  <c:v>45666</c:v>
                </c:pt>
                <c:pt idx="44">
                  <c:v>45667</c:v>
                </c:pt>
                <c:pt idx="45">
                  <c:v>45668</c:v>
                </c:pt>
                <c:pt idx="46">
                  <c:v>45669</c:v>
                </c:pt>
                <c:pt idx="47">
                  <c:v>45670</c:v>
                </c:pt>
                <c:pt idx="48">
                  <c:v>45671</c:v>
                </c:pt>
                <c:pt idx="49">
                  <c:v>45672</c:v>
                </c:pt>
                <c:pt idx="50">
                  <c:v>45673</c:v>
                </c:pt>
                <c:pt idx="51">
                  <c:v>45674</c:v>
                </c:pt>
                <c:pt idx="52">
                  <c:v>45675</c:v>
                </c:pt>
                <c:pt idx="53">
                  <c:v>45676</c:v>
                </c:pt>
                <c:pt idx="54">
                  <c:v>45677</c:v>
                </c:pt>
                <c:pt idx="55">
                  <c:v>45678</c:v>
                </c:pt>
                <c:pt idx="56">
                  <c:v>45679</c:v>
                </c:pt>
                <c:pt idx="57">
                  <c:v>45680</c:v>
                </c:pt>
                <c:pt idx="58">
                  <c:v>45681</c:v>
                </c:pt>
                <c:pt idx="59">
                  <c:v>45682</c:v>
                </c:pt>
                <c:pt idx="60">
                  <c:v>45683</c:v>
                </c:pt>
                <c:pt idx="61">
                  <c:v>45684</c:v>
                </c:pt>
                <c:pt idx="62">
                  <c:v>45685</c:v>
                </c:pt>
                <c:pt idx="63">
                  <c:v>45686</c:v>
                </c:pt>
                <c:pt idx="64">
                  <c:v>45687</c:v>
                </c:pt>
                <c:pt idx="65">
                  <c:v>45688</c:v>
                </c:pt>
                <c:pt idx="66">
                  <c:v>45689</c:v>
                </c:pt>
                <c:pt idx="67">
                  <c:v>45690</c:v>
                </c:pt>
                <c:pt idx="68">
                  <c:v>45691</c:v>
                </c:pt>
                <c:pt idx="69">
                  <c:v>45692</c:v>
                </c:pt>
                <c:pt idx="70">
                  <c:v>45693</c:v>
                </c:pt>
                <c:pt idx="71">
                  <c:v>45694</c:v>
                </c:pt>
                <c:pt idx="72">
                  <c:v>45695</c:v>
                </c:pt>
                <c:pt idx="73">
                  <c:v>45696</c:v>
                </c:pt>
                <c:pt idx="74">
                  <c:v>45697</c:v>
                </c:pt>
                <c:pt idx="75">
                  <c:v>45698</c:v>
                </c:pt>
                <c:pt idx="76">
                  <c:v>45699</c:v>
                </c:pt>
                <c:pt idx="77">
                  <c:v>45700</c:v>
                </c:pt>
                <c:pt idx="78">
                  <c:v>45701</c:v>
                </c:pt>
                <c:pt idx="79">
                  <c:v>45702</c:v>
                </c:pt>
                <c:pt idx="80">
                  <c:v>45703</c:v>
                </c:pt>
                <c:pt idx="81">
                  <c:v>45704</c:v>
                </c:pt>
                <c:pt idx="82">
                  <c:v>45705</c:v>
                </c:pt>
                <c:pt idx="83">
                  <c:v>45706</c:v>
                </c:pt>
                <c:pt idx="84">
                  <c:v>45707</c:v>
                </c:pt>
                <c:pt idx="85">
                  <c:v>45708</c:v>
                </c:pt>
                <c:pt idx="86">
                  <c:v>45709</c:v>
                </c:pt>
                <c:pt idx="87">
                  <c:v>45710</c:v>
                </c:pt>
                <c:pt idx="88">
                  <c:v>45711</c:v>
                </c:pt>
                <c:pt idx="89">
                  <c:v>45712</c:v>
                </c:pt>
                <c:pt idx="90">
                  <c:v>45713</c:v>
                </c:pt>
                <c:pt idx="91">
                  <c:v>45714</c:v>
                </c:pt>
                <c:pt idx="92">
                  <c:v>45715</c:v>
                </c:pt>
                <c:pt idx="93">
                  <c:v>45716</c:v>
                </c:pt>
                <c:pt idx="94">
                  <c:v>45717</c:v>
                </c:pt>
                <c:pt idx="95">
                  <c:v>45718</c:v>
                </c:pt>
                <c:pt idx="96">
                  <c:v>45719</c:v>
                </c:pt>
                <c:pt idx="97">
                  <c:v>45720</c:v>
                </c:pt>
                <c:pt idx="98">
                  <c:v>45721</c:v>
                </c:pt>
                <c:pt idx="99">
                  <c:v>45722</c:v>
                </c:pt>
                <c:pt idx="100">
                  <c:v>45723</c:v>
                </c:pt>
                <c:pt idx="101">
                  <c:v>45724</c:v>
                </c:pt>
                <c:pt idx="102">
                  <c:v>45725</c:v>
                </c:pt>
                <c:pt idx="103">
                  <c:v>45726</c:v>
                </c:pt>
                <c:pt idx="104">
                  <c:v>45727</c:v>
                </c:pt>
                <c:pt idx="105">
                  <c:v>45728</c:v>
                </c:pt>
                <c:pt idx="106">
                  <c:v>45729</c:v>
                </c:pt>
                <c:pt idx="107">
                  <c:v>45730</c:v>
                </c:pt>
                <c:pt idx="108">
                  <c:v>45731</c:v>
                </c:pt>
                <c:pt idx="109">
                  <c:v>45732</c:v>
                </c:pt>
                <c:pt idx="110">
                  <c:v>45733</c:v>
                </c:pt>
                <c:pt idx="111">
                  <c:v>45734</c:v>
                </c:pt>
                <c:pt idx="112">
                  <c:v>45735</c:v>
                </c:pt>
                <c:pt idx="113">
                  <c:v>45736</c:v>
                </c:pt>
                <c:pt idx="114">
                  <c:v>45737</c:v>
                </c:pt>
                <c:pt idx="115">
                  <c:v>45738</c:v>
                </c:pt>
                <c:pt idx="116">
                  <c:v>45739</c:v>
                </c:pt>
                <c:pt idx="117">
                  <c:v>45740</c:v>
                </c:pt>
                <c:pt idx="118">
                  <c:v>45741</c:v>
                </c:pt>
                <c:pt idx="119">
                  <c:v>45742</c:v>
                </c:pt>
                <c:pt idx="120">
                  <c:v>45743</c:v>
                </c:pt>
                <c:pt idx="121">
                  <c:v>45744</c:v>
                </c:pt>
                <c:pt idx="122">
                  <c:v>45745</c:v>
                </c:pt>
                <c:pt idx="123">
                  <c:v>45746</c:v>
                </c:pt>
                <c:pt idx="124">
                  <c:v>45747</c:v>
                </c:pt>
                <c:pt idx="125">
                  <c:v>45748</c:v>
                </c:pt>
                <c:pt idx="126">
                  <c:v>45749</c:v>
                </c:pt>
                <c:pt idx="127">
                  <c:v>45750</c:v>
                </c:pt>
                <c:pt idx="128">
                  <c:v>45751</c:v>
                </c:pt>
                <c:pt idx="129">
                  <c:v>45752</c:v>
                </c:pt>
                <c:pt idx="130">
                  <c:v>45753</c:v>
                </c:pt>
                <c:pt idx="131">
                  <c:v>45754</c:v>
                </c:pt>
                <c:pt idx="132">
                  <c:v>45755</c:v>
                </c:pt>
                <c:pt idx="133">
                  <c:v>45756</c:v>
                </c:pt>
                <c:pt idx="134">
                  <c:v>45757</c:v>
                </c:pt>
                <c:pt idx="135">
                  <c:v>45758</c:v>
                </c:pt>
                <c:pt idx="136">
                  <c:v>45759</c:v>
                </c:pt>
                <c:pt idx="137">
                  <c:v>45760</c:v>
                </c:pt>
                <c:pt idx="138">
                  <c:v>45761</c:v>
                </c:pt>
                <c:pt idx="139">
                  <c:v>45762</c:v>
                </c:pt>
                <c:pt idx="140">
                  <c:v>45763</c:v>
                </c:pt>
                <c:pt idx="141">
                  <c:v>45764</c:v>
                </c:pt>
                <c:pt idx="142">
                  <c:v>45765</c:v>
                </c:pt>
                <c:pt idx="143">
                  <c:v>45766</c:v>
                </c:pt>
                <c:pt idx="144">
                  <c:v>45767</c:v>
                </c:pt>
                <c:pt idx="145">
                  <c:v>45768</c:v>
                </c:pt>
                <c:pt idx="146">
                  <c:v>45769</c:v>
                </c:pt>
                <c:pt idx="147">
                  <c:v>45770</c:v>
                </c:pt>
                <c:pt idx="148">
                  <c:v>45771</c:v>
                </c:pt>
                <c:pt idx="149">
                  <c:v>45772</c:v>
                </c:pt>
                <c:pt idx="150">
                  <c:v>45773</c:v>
                </c:pt>
                <c:pt idx="151">
                  <c:v>45774</c:v>
                </c:pt>
                <c:pt idx="152">
                  <c:v>45775</c:v>
                </c:pt>
                <c:pt idx="153">
                  <c:v>45776</c:v>
                </c:pt>
                <c:pt idx="154">
                  <c:v>45777</c:v>
                </c:pt>
                <c:pt idx="155">
                  <c:v>45778</c:v>
                </c:pt>
                <c:pt idx="156">
                  <c:v>45779</c:v>
                </c:pt>
                <c:pt idx="157">
                  <c:v>45780</c:v>
                </c:pt>
                <c:pt idx="158">
                  <c:v>45781</c:v>
                </c:pt>
                <c:pt idx="159">
                  <c:v>45782</c:v>
                </c:pt>
                <c:pt idx="160">
                  <c:v>45783</c:v>
                </c:pt>
                <c:pt idx="161">
                  <c:v>45784</c:v>
                </c:pt>
                <c:pt idx="162">
                  <c:v>45785</c:v>
                </c:pt>
                <c:pt idx="163">
                  <c:v>45786</c:v>
                </c:pt>
                <c:pt idx="164">
                  <c:v>45787</c:v>
                </c:pt>
                <c:pt idx="165">
                  <c:v>45788</c:v>
                </c:pt>
                <c:pt idx="166">
                  <c:v>45789</c:v>
                </c:pt>
                <c:pt idx="167">
                  <c:v>45790</c:v>
                </c:pt>
                <c:pt idx="168">
                  <c:v>45791</c:v>
                </c:pt>
                <c:pt idx="169">
                  <c:v>45792</c:v>
                </c:pt>
                <c:pt idx="170">
                  <c:v>45793</c:v>
                </c:pt>
                <c:pt idx="171">
                  <c:v>45794</c:v>
                </c:pt>
                <c:pt idx="172">
                  <c:v>45795</c:v>
                </c:pt>
                <c:pt idx="173">
                  <c:v>45796</c:v>
                </c:pt>
                <c:pt idx="174">
                  <c:v>45797</c:v>
                </c:pt>
                <c:pt idx="175">
                  <c:v>45798</c:v>
                </c:pt>
                <c:pt idx="176">
                  <c:v>45799</c:v>
                </c:pt>
                <c:pt idx="177">
                  <c:v>45800</c:v>
                </c:pt>
                <c:pt idx="178">
                  <c:v>45801</c:v>
                </c:pt>
                <c:pt idx="179">
                  <c:v>45802</c:v>
                </c:pt>
                <c:pt idx="180">
                  <c:v>45803</c:v>
                </c:pt>
                <c:pt idx="181">
                  <c:v>45804</c:v>
                </c:pt>
                <c:pt idx="182">
                  <c:v>45805</c:v>
                </c:pt>
                <c:pt idx="183">
                  <c:v>45806</c:v>
                </c:pt>
                <c:pt idx="184">
                  <c:v>45807</c:v>
                </c:pt>
                <c:pt idx="185">
                  <c:v>45808</c:v>
                </c:pt>
                <c:pt idx="186">
                  <c:v>45809</c:v>
                </c:pt>
                <c:pt idx="187">
                  <c:v>45810</c:v>
                </c:pt>
                <c:pt idx="188">
                  <c:v>45811</c:v>
                </c:pt>
                <c:pt idx="189">
                  <c:v>45812</c:v>
                </c:pt>
                <c:pt idx="190">
                  <c:v>45813</c:v>
                </c:pt>
                <c:pt idx="191">
                  <c:v>45814</c:v>
                </c:pt>
                <c:pt idx="192">
                  <c:v>45815</c:v>
                </c:pt>
                <c:pt idx="193">
                  <c:v>45816</c:v>
                </c:pt>
                <c:pt idx="194">
                  <c:v>45817</c:v>
                </c:pt>
                <c:pt idx="195">
                  <c:v>45818</c:v>
                </c:pt>
                <c:pt idx="196">
                  <c:v>45819</c:v>
                </c:pt>
                <c:pt idx="197">
                  <c:v>45820</c:v>
                </c:pt>
                <c:pt idx="198">
                  <c:v>45821</c:v>
                </c:pt>
                <c:pt idx="199">
                  <c:v>45822</c:v>
                </c:pt>
                <c:pt idx="200">
                  <c:v>45823</c:v>
                </c:pt>
                <c:pt idx="201">
                  <c:v>45824</c:v>
                </c:pt>
                <c:pt idx="202">
                  <c:v>45825</c:v>
                </c:pt>
                <c:pt idx="203">
                  <c:v>45826</c:v>
                </c:pt>
                <c:pt idx="204">
                  <c:v>45827</c:v>
                </c:pt>
                <c:pt idx="205">
                  <c:v>45828</c:v>
                </c:pt>
                <c:pt idx="206">
                  <c:v>45829</c:v>
                </c:pt>
                <c:pt idx="207">
                  <c:v>45830</c:v>
                </c:pt>
                <c:pt idx="208">
                  <c:v>45831</c:v>
                </c:pt>
                <c:pt idx="209">
                  <c:v>45832</c:v>
                </c:pt>
                <c:pt idx="210">
                  <c:v>45833</c:v>
                </c:pt>
                <c:pt idx="211">
                  <c:v>45834</c:v>
                </c:pt>
                <c:pt idx="212">
                  <c:v>45835</c:v>
                </c:pt>
                <c:pt idx="213">
                  <c:v>45836</c:v>
                </c:pt>
                <c:pt idx="214">
                  <c:v>45837</c:v>
                </c:pt>
                <c:pt idx="215">
                  <c:v>45838</c:v>
                </c:pt>
                <c:pt idx="216">
                  <c:v>45839</c:v>
                </c:pt>
                <c:pt idx="217">
                  <c:v>45840</c:v>
                </c:pt>
                <c:pt idx="218">
                  <c:v>45841</c:v>
                </c:pt>
                <c:pt idx="219">
                  <c:v>45842</c:v>
                </c:pt>
                <c:pt idx="220">
                  <c:v>45843</c:v>
                </c:pt>
                <c:pt idx="221">
                  <c:v>45844</c:v>
                </c:pt>
                <c:pt idx="222">
                  <c:v>45845</c:v>
                </c:pt>
                <c:pt idx="223">
                  <c:v>45846</c:v>
                </c:pt>
                <c:pt idx="224">
                  <c:v>45847</c:v>
                </c:pt>
                <c:pt idx="225">
                  <c:v>45848</c:v>
                </c:pt>
                <c:pt idx="226">
                  <c:v>45849</c:v>
                </c:pt>
                <c:pt idx="227">
                  <c:v>45850</c:v>
                </c:pt>
                <c:pt idx="228">
                  <c:v>45851</c:v>
                </c:pt>
                <c:pt idx="229">
                  <c:v>45852</c:v>
                </c:pt>
                <c:pt idx="230">
                  <c:v>45853</c:v>
                </c:pt>
                <c:pt idx="231">
                  <c:v>45854</c:v>
                </c:pt>
                <c:pt idx="232">
                  <c:v>45855</c:v>
                </c:pt>
                <c:pt idx="233">
                  <c:v>45856</c:v>
                </c:pt>
                <c:pt idx="234">
                  <c:v>45857</c:v>
                </c:pt>
                <c:pt idx="235">
                  <c:v>45858</c:v>
                </c:pt>
                <c:pt idx="236">
                  <c:v>45859</c:v>
                </c:pt>
                <c:pt idx="237">
                  <c:v>45860</c:v>
                </c:pt>
                <c:pt idx="238">
                  <c:v>45861</c:v>
                </c:pt>
                <c:pt idx="239">
                  <c:v>45862</c:v>
                </c:pt>
                <c:pt idx="240">
                  <c:v>45863</c:v>
                </c:pt>
                <c:pt idx="241">
                  <c:v>45864</c:v>
                </c:pt>
                <c:pt idx="242">
                  <c:v>45865</c:v>
                </c:pt>
                <c:pt idx="243">
                  <c:v>45866</c:v>
                </c:pt>
                <c:pt idx="244">
                  <c:v>45867</c:v>
                </c:pt>
                <c:pt idx="245">
                  <c:v>45868</c:v>
                </c:pt>
                <c:pt idx="246">
                  <c:v>45869</c:v>
                </c:pt>
                <c:pt idx="247">
                  <c:v>45870</c:v>
                </c:pt>
                <c:pt idx="248">
                  <c:v>45871</c:v>
                </c:pt>
                <c:pt idx="249">
                  <c:v>45872</c:v>
                </c:pt>
                <c:pt idx="250">
                  <c:v>45873</c:v>
                </c:pt>
                <c:pt idx="251">
                  <c:v>45874</c:v>
                </c:pt>
                <c:pt idx="252">
                  <c:v>45875</c:v>
                </c:pt>
                <c:pt idx="253">
                  <c:v>45876</c:v>
                </c:pt>
                <c:pt idx="254">
                  <c:v>45877</c:v>
                </c:pt>
                <c:pt idx="255">
                  <c:v>45878</c:v>
                </c:pt>
                <c:pt idx="256">
                  <c:v>45879</c:v>
                </c:pt>
                <c:pt idx="257">
                  <c:v>45880</c:v>
                </c:pt>
                <c:pt idx="258">
                  <c:v>45881</c:v>
                </c:pt>
                <c:pt idx="259">
                  <c:v>45882</c:v>
                </c:pt>
                <c:pt idx="260">
                  <c:v>45883</c:v>
                </c:pt>
                <c:pt idx="261">
                  <c:v>45884</c:v>
                </c:pt>
                <c:pt idx="262">
                  <c:v>45885</c:v>
                </c:pt>
                <c:pt idx="263">
                  <c:v>45886</c:v>
                </c:pt>
                <c:pt idx="264">
                  <c:v>45887</c:v>
                </c:pt>
                <c:pt idx="265">
                  <c:v>45888</c:v>
                </c:pt>
                <c:pt idx="266">
                  <c:v>45889</c:v>
                </c:pt>
                <c:pt idx="267">
                  <c:v>45890</c:v>
                </c:pt>
                <c:pt idx="268">
                  <c:v>45891</c:v>
                </c:pt>
                <c:pt idx="269">
                  <c:v>45892</c:v>
                </c:pt>
                <c:pt idx="270">
                  <c:v>45893</c:v>
                </c:pt>
                <c:pt idx="271">
                  <c:v>45894</c:v>
                </c:pt>
                <c:pt idx="272">
                  <c:v>45895</c:v>
                </c:pt>
                <c:pt idx="273">
                  <c:v>45896</c:v>
                </c:pt>
                <c:pt idx="274">
                  <c:v>45897</c:v>
                </c:pt>
                <c:pt idx="275">
                  <c:v>45898</c:v>
                </c:pt>
                <c:pt idx="276">
                  <c:v>45899</c:v>
                </c:pt>
                <c:pt idx="277">
                  <c:v>45900</c:v>
                </c:pt>
                <c:pt idx="278">
                  <c:v>45901</c:v>
                </c:pt>
                <c:pt idx="279">
                  <c:v>45902</c:v>
                </c:pt>
                <c:pt idx="280">
                  <c:v>45903</c:v>
                </c:pt>
                <c:pt idx="281">
                  <c:v>45904</c:v>
                </c:pt>
                <c:pt idx="282">
                  <c:v>45905</c:v>
                </c:pt>
                <c:pt idx="283">
                  <c:v>45906</c:v>
                </c:pt>
                <c:pt idx="284">
                  <c:v>45907</c:v>
                </c:pt>
                <c:pt idx="285">
                  <c:v>45908</c:v>
                </c:pt>
                <c:pt idx="286">
                  <c:v>45909</c:v>
                </c:pt>
                <c:pt idx="287">
                  <c:v>45910</c:v>
                </c:pt>
                <c:pt idx="288">
                  <c:v>45911</c:v>
                </c:pt>
                <c:pt idx="289">
                  <c:v>45912</c:v>
                </c:pt>
                <c:pt idx="290">
                  <c:v>45913</c:v>
                </c:pt>
                <c:pt idx="291">
                  <c:v>45914</c:v>
                </c:pt>
                <c:pt idx="292">
                  <c:v>45915</c:v>
                </c:pt>
                <c:pt idx="293">
                  <c:v>45916</c:v>
                </c:pt>
                <c:pt idx="294">
                  <c:v>45917</c:v>
                </c:pt>
                <c:pt idx="295">
                  <c:v>45918</c:v>
                </c:pt>
                <c:pt idx="296">
                  <c:v>45919</c:v>
                </c:pt>
                <c:pt idx="297">
                  <c:v>45920</c:v>
                </c:pt>
                <c:pt idx="298">
                  <c:v>45921</c:v>
                </c:pt>
                <c:pt idx="299">
                  <c:v>45922</c:v>
                </c:pt>
                <c:pt idx="300">
                  <c:v>45923</c:v>
                </c:pt>
                <c:pt idx="301">
                  <c:v>45924</c:v>
                </c:pt>
                <c:pt idx="302">
                  <c:v>45925</c:v>
                </c:pt>
                <c:pt idx="303">
                  <c:v>45926</c:v>
                </c:pt>
                <c:pt idx="304">
                  <c:v>45927</c:v>
                </c:pt>
                <c:pt idx="305">
                  <c:v>45928</c:v>
                </c:pt>
                <c:pt idx="306">
                  <c:v>45929</c:v>
                </c:pt>
                <c:pt idx="307">
                  <c:v>45930</c:v>
                </c:pt>
                <c:pt idx="308">
                  <c:v>45931</c:v>
                </c:pt>
                <c:pt idx="309">
                  <c:v>45932</c:v>
                </c:pt>
                <c:pt idx="310">
                  <c:v>45933</c:v>
                </c:pt>
                <c:pt idx="311">
                  <c:v>45934</c:v>
                </c:pt>
                <c:pt idx="312">
                  <c:v>45935</c:v>
                </c:pt>
                <c:pt idx="313">
                  <c:v>45936</c:v>
                </c:pt>
                <c:pt idx="314">
                  <c:v>45937</c:v>
                </c:pt>
                <c:pt idx="315">
                  <c:v>45938</c:v>
                </c:pt>
                <c:pt idx="316">
                  <c:v>45939</c:v>
                </c:pt>
                <c:pt idx="317">
                  <c:v>45940</c:v>
                </c:pt>
                <c:pt idx="318">
                  <c:v>45941</c:v>
                </c:pt>
                <c:pt idx="319">
                  <c:v>45942</c:v>
                </c:pt>
                <c:pt idx="320">
                  <c:v>45943</c:v>
                </c:pt>
                <c:pt idx="321">
                  <c:v>45944</c:v>
                </c:pt>
                <c:pt idx="322">
                  <c:v>45945</c:v>
                </c:pt>
                <c:pt idx="323">
                  <c:v>45946</c:v>
                </c:pt>
                <c:pt idx="324">
                  <c:v>45947</c:v>
                </c:pt>
                <c:pt idx="325">
                  <c:v>45948</c:v>
                </c:pt>
                <c:pt idx="326">
                  <c:v>45949</c:v>
                </c:pt>
                <c:pt idx="327">
                  <c:v>45950</c:v>
                </c:pt>
                <c:pt idx="328">
                  <c:v>45951</c:v>
                </c:pt>
                <c:pt idx="329">
                  <c:v>45952</c:v>
                </c:pt>
                <c:pt idx="330">
                  <c:v>45953</c:v>
                </c:pt>
                <c:pt idx="331">
                  <c:v>45954</c:v>
                </c:pt>
                <c:pt idx="332">
                  <c:v>45955</c:v>
                </c:pt>
                <c:pt idx="333">
                  <c:v>45956</c:v>
                </c:pt>
                <c:pt idx="334">
                  <c:v>45957</c:v>
                </c:pt>
                <c:pt idx="335">
                  <c:v>45958</c:v>
                </c:pt>
                <c:pt idx="336">
                  <c:v>45959</c:v>
                </c:pt>
                <c:pt idx="337">
                  <c:v>45960</c:v>
                </c:pt>
                <c:pt idx="338">
                  <c:v>45961</c:v>
                </c:pt>
                <c:pt idx="339">
                  <c:v>45962</c:v>
                </c:pt>
                <c:pt idx="340">
                  <c:v>45963</c:v>
                </c:pt>
                <c:pt idx="341">
                  <c:v>45964</c:v>
                </c:pt>
                <c:pt idx="342">
                  <c:v>45965</c:v>
                </c:pt>
                <c:pt idx="343">
                  <c:v>45966</c:v>
                </c:pt>
                <c:pt idx="344">
                  <c:v>45967</c:v>
                </c:pt>
                <c:pt idx="345">
                  <c:v>45968</c:v>
                </c:pt>
                <c:pt idx="346">
                  <c:v>45969</c:v>
                </c:pt>
                <c:pt idx="347">
                  <c:v>45970</c:v>
                </c:pt>
                <c:pt idx="348">
                  <c:v>45971</c:v>
                </c:pt>
                <c:pt idx="349">
                  <c:v>45972</c:v>
                </c:pt>
                <c:pt idx="350">
                  <c:v>45973</c:v>
                </c:pt>
                <c:pt idx="351">
                  <c:v>45974</c:v>
                </c:pt>
                <c:pt idx="352">
                  <c:v>45975</c:v>
                </c:pt>
                <c:pt idx="353">
                  <c:v>45976</c:v>
                </c:pt>
                <c:pt idx="354">
                  <c:v>45977</c:v>
                </c:pt>
                <c:pt idx="355">
                  <c:v>45978</c:v>
                </c:pt>
                <c:pt idx="356">
                  <c:v>45979</c:v>
                </c:pt>
                <c:pt idx="357">
                  <c:v>45980</c:v>
                </c:pt>
                <c:pt idx="358">
                  <c:v>45981</c:v>
                </c:pt>
                <c:pt idx="359">
                  <c:v>45982</c:v>
                </c:pt>
                <c:pt idx="360">
                  <c:v>45983</c:v>
                </c:pt>
                <c:pt idx="361">
                  <c:v>45984</c:v>
                </c:pt>
                <c:pt idx="362">
                  <c:v>45985</c:v>
                </c:pt>
                <c:pt idx="363">
                  <c:v>45986</c:v>
                </c:pt>
                <c:pt idx="364">
                  <c:v>45987</c:v>
                </c:pt>
                <c:pt idx="365">
                  <c:v>45988</c:v>
                </c:pt>
                <c:pt idx="366">
                  <c:v>45989</c:v>
                </c:pt>
                <c:pt idx="367">
                  <c:v>45990</c:v>
                </c:pt>
                <c:pt idx="368">
                  <c:v>45991</c:v>
                </c:pt>
                <c:pt idx="369">
                  <c:v>45992</c:v>
                </c:pt>
                <c:pt idx="370">
                  <c:v>45993</c:v>
                </c:pt>
                <c:pt idx="371">
                  <c:v>45994</c:v>
                </c:pt>
                <c:pt idx="372">
                  <c:v>45995</c:v>
                </c:pt>
                <c:pt idx="373">
                  <c:v>45996</c:v>
                </c:pt>
                <c:pt idx="374">
                  <c:v>45997</c:v>
                </c:pt>
                <c:pt idx="375">
                  <c:v>45998</c:v>
                </c:pt>
                <c:pt idx="376">
                  <c:v>45999</c:v>
                </c:pt>
                <c:pt idx="377">
                  <c:v>46000</c:v>
                </c:pt>
                <c:pt idx="378">
                  <c:v>46001</c:v>
                </c:pt>
                <c:pt idx="379">
                  <c:v>46002</c:v>
                </c:pt>
                <c:pt idx="380">
                  <c:v>46003</c:v>
                </c:pt>
                <c:pt idx="381">
                  <c:v>46004</c:v>
                </c:pt>
                <c:pt idx="382">
                  <c:v>46005</c:v>
                </c:pt>
                <c:pt idx="383">
                  <c:v>46006</c:v>
                </c:pt>
                <c:pt idx="384">
                  <c:v>46007</c:v>
                </c:pt>
                <c:pt idx="385">
                  <c:v>46008</c:v>
                </c:pt>
                <c:pt idx="386">
                  <c:v>46009</c:v>
                </c:pt>
                <c:pt idx="387">
                  <c:v>46010</c:v>
                </c:pt>
                <c:pt idx="388">
                  <c:v>46011</c:v>
                </c:pt>
                <c:pt idx="389">
                  <c:v>46012</c:v>
                </c:pt>
                <c:pt idx="390">
                  <c:v>46013</c:v>
                </c:pt>
                <c:pt idx="391">
                  <c:v>46014</c:v>
                </c:pt>
                <c:pt idx="392">
                  <c:v>46015</c:v>
                </c:pt>
                <c:pt idx="393">
                  <c:v>46016</c:v>
                </c:pt>
                <c:pt idx="394">
                  <c:v>46017</c:v>
                </c:pt>
                <c:pt idx="395">
                  <c:v>46018</c:v>
                </c:pt>
                <c:pt idx="396">
                  <c:v>46019</c:v>
                </c:pt>
                <c:pt idx="397">
                  <c:v>46020</c:v>
                </c:pt>
                <c:pt idx="398">
                  <c:v>46021</c:v>
                </c:pt>
                <c:pt idx="399">
                  <c:v>46022</c:v>
                </c:pt>
              </c:numCache>
            </c:numRef>
          </c:cat>
          <c:val>
            <c:numRef>
              <c:f>'久期计算(24特别国债03)'!$B$112:$B$511</c:f>
              <c:numCache>
                <c:formatCode>0.0000_ </c:formatCode>
                <c:ptCount val="400"/>
                <c:pt idx="0">
                  <c:v>28.912690603203838</c:v>
                </c:pt>
                <c:pt idx="1">
                  <c:v>28.909958362766687</c:v>
                </c:pt>
                <c:pt idx="2">
                  <c:v>28.907226122329511</c:v>
                </c:pt>
                <c:pt idx="3">
                  <c:v>28.904493881892382</c:v>
                </c:pt>
                <c:pt idx="4">
                  <c:v>28.901761641455195</c:v>
                </c:pt>
                <c:pt idx="5">
                  <c:v>28.899029401018048</c:v>
                </c:pt>
                <c:pt idx="6">
                  <c:v>28.89629716058089</c:v>
                </c:pt>
                <c:pt idx="7">
                  <c:v>28.893564920143742</c:v>
                </c:pt>
                <c:pt idx="8">
                  <c:v>28.890832679706563</c:v>
                </c:pt>
                <c:pt idx="9">
                  <c:v>28.888100439269419</c:v>
                </c:pt>
                <c:pt idx="10">
                  <c:v>28.88536819883225</c:v>
                </c:pt>
                <c:pt idx="11">
                  <c:v>28.882635958395095</c:v>
                </c:pt>
                <c:pt idx="12">
                  <c:v>28.879903717957919</c:v>
                </c:pt>
                <c:pt idx="13">
                  <c:v>28.877171477520772</c:v>
                </c:pt>
                <c:pt idx="14">
                  <c:v>28.874439237083617</c:v>
                </c:pt>
                <c:pt idx="15">
                  <c:v>28.871706996646459</c:v>
                </c:pt>
                <c:pt idx="16">
                  <c:v>28.86897475620929</c:v>
                </c:pt>
                <c:pt idx="17">
                  <c:v>28.866242515772129</c:v>
                </c:pt>
                <c:pt idx="18">
                  <c:v>29.205462541481641</c:v>
                </c:pt>
                <c:pt idx="19">
                  <c:v>29.202715288734389</c:v>
                </c:pt>
                <c:pt idx="20">
                  <c:v>29.199968035987148</c:v>
                </c:pt>
                <c:pt idx="21">
                  <c:v>29.197220783239892</c:v>
                </c:pt>
                <c:pt idx="22">
                  <c:v>29.194473530492633</c:v>
                </c:pt>
                <c:pt idx="23">
                  <c:v>29.191726277745389</c:v>
                </c:pt>
                <c:pt idx="24">
                  <c:v>29.18897902499814</c:v>
                </c:pt>
                <c:pt idx="25">
                  <c:v>29.186231772250874</c:v>
                </c:pt>
                <c:pt idx="26">
                  <c:v>29.183484519503633</c:v>
                </c:pt>
                <c:pt idx="27">
                  <c:v>29.18073726675637</c:v>
                </c:pt>
                <c:pt idx="28">
                  <c:v>29.177990014009119</c:v>
                </c:pt>
                <c:pt idx="29">
                  <c:v>29.17524276126187</c:v>
                </c:pt>
                <c:pt idx="30">
                  <c:v>29.172495508514633</c:v>
                </c:pt>
                <c:pt idx="31">
                  <c:v>29.169748255767367</c:v>
                </c:pt>
                <c:pt idx="32">
                  <c:v>29.167001003020104</c:v>
                </c:pt>
                <c:pt idx="33">
                  <c:v>29.164253750272863</c:v>
                </c:pt>
                <c:pt idx="34">
                  <c:v>29.161506497525611</c:v>
                </c:pt>
                <c:pt idx="35">
                  <c:v>29.158759244778352</c:v>
                </c:pt>
                <c:pt idx="36">
                  <c:v>29.156011992031104</c:v>
                </c:pt>
                <c:pt idx="37">
                  <c:v>29.153264739283852</c:v>
                </c:pt>
                <c:pt idx="38">
                  <c:v>29.150517486536582</c:v>
                </c:pt>
                <c:pt idx="39">
                  <c:v>29.147770233789327</c:v>
                </c:pt>
                <c:pt idx="40">
                  <c:v>29.145022981042082</c:v>
                </c:pt>
                <c:pt idx="41">
                  <c:v>29.142275728294837</c:v>
                </c:pt>
                <c:pt idx="42">
                  <c:v>29.139528475547586</c:v>
                </c:pt>
                <c:pt idx="43">
                  <c:v>29.136781222800327</c:v>
                </c:pt>
                <c:pt idx="44">
                  <c:v>29.134033970053082</c:v>
                </c:pt>
                <c:pt idx="45">
                  <c:v>29.131286717305827</c:v>
                </c:pt>
                <c:pt idx="46">
                  <c:v>29.128539464558575</c:v>
                </c:pt>
                <c:pt idx="47">
                  <c:v>29.125792211811319</c:v>
                </c:pt>
                <c:pt idx="48">
                  <c:v>29.123044959064057</c:v>
                </c:pt>
                <c:pt idx="49">
                  <c:v>29.120297706316812</c:v>
                </c:pt>
                <c:pt idx="50">
                  <c:v>29.117550453569557</c:v>
                </c:pt>
                <c:pt idx="51">
                  <c:v>29.11480320082233</c:v>
                </c:pt>
                <c:pt idx="52">
                  <c:v>29.112055948075053</c:v>
                </c:pt>
                <c:pt idx="53">
                  <c:v>29.109308695327812</c:v>
                </c:pt>
                <c:pt idx="54">
                  <c:v>29.106561442580549</c:v>
                </c:pt>
                <c:pt idx="55">
                  <c:v>29.103814189833297</c:v>
                </c:pt>
                <c:pt idx="56">
                  <c:v>29.101066937086056</c:v>
                </c:pt>
                <c:pt idx="57">
                  <c:v>29.098319684338779</c:v>
                </c:pt>
                <c:pt idx="58">
                  <c:v>29.095572431591549</c:v>
                </c:pt>
                <c:pt idx="59">
                  <c:v>29.092825178844283</c:v>
                </c:pt>
                <c:pt idx="60">
                  <c:v>29.090077926097035</c:v>
                </c:pt>
                <c:pt idx="61">
                  <c:v>29.087330673349776</c:v>
                </c:pt>
                <c:pt idx="62">
                  <c:v>29.084583420602527</c:v>
                </c:pt>
                <c:pt idx="63">
                  <c:v>29.081836167855275</c:v>
                </c:pt>
                <c:pt idx="64">
                  <c:v>29.079088915108027</c:v>
                </c:pt>
                <c:pt idx="65">
                  <c:v>29.076341662360768</c:v>
                </c:pt>
                <c:pt idx="66">
                  <c:v>29.073594409613523</c:v>
                </c:pt>
                <c:pt idx="67">
                  <c:v>29.070847156866268</c:v>
                </c:pt>
                <c:pt idx="68">
                  <c:v>29.068099904119016</c:v>
                </c:pt>
                <c:pt idx="69">
                  <c:v>29.065352651371757</c:v>
                </c:pt>
                <c:pt idx="70">
                  <c:v>29.062605398624505</c:v>
                </c:pt>
                <c:pt idx="71">
                  <c:v>29.059858145877261</c:v>
                </c:pt>
                <c:pt idx="72">
                  <c:v>29.057110893130009</c:v>
                </c:pt>
                <c:pt idx="73">
                  <c:v>29.054363640382743</c:v>
                </c:pt>
                <c:pt idx="74">
                  <c:v>29.051616387635512</c:v>
                </c:pt>
                <c:pt idx="75">
                  <c:v>29.048869134888246</c:v>
                </c:pt>
                <c:pt idx="76">
                  <c:v>29.046121882140984</c:v>
                </c:pt>
                <c:pt idx="77">
                  <c:v>29.043374629393732</c:v>
                </c:pt>
                <c:pt idx="78">
                  <c:v>29.04062737664648</c:v>
                </c:pt>
                <c:pt idx="79">
                  <c:v>29.037880123899217</c:v>
                </c:pt>
                <c:pt idx="80">
                  <c:v>29.03513287115199</c:v>
                </c:pt>
                <c:pt idx="81">
                  <c:v>29.032385618404724</c:v>
                </c:pt>
                <c:pt idx="82">
                  <c:v>29.029638365657483</c:v>
                </c:pt>
                <c:pt idx="83">
                  <c:v>29.026891112910228</c:v>
                </c:pt>
                <c:pt idx="84">
                  <c:v>29.024143860162976</c:v>
                </c:pt>
                <c:pt idx="85">
                  <c:v>29.021396607415717</c:v>
                </c:pt>
                <c:pt idx="86">
                  <c:v>29.018649354668455</c:v>
                </c:pt>
                <c:pt idx="87">
                  <c:v>29.015902101921217</c:v>
                </c:pt>
                <c:pt idx="88">
                  <c:v>29.013154849173961</c:v>
                </c:pt>
                <c:pt idx="89">
                  <c:v>29.010407596426706</c:v>
                </c:pt>
                <c:pt idx="90">
                  <c:v>29.007660343679447</c:v>
                </c:pt>
                <c:pt idx="91">
                  <c:v>29.004913090932185</c:v>
                </c:pt>
                <c:pt idx="92">
                  <c:v>29.002165838184933</c:v>
                </c:pt>
                <c:pt idx="93">
                  <c:v>28.999418585437684</c:v>
                </c:pt>
                <c:pt idx="94">
                  <c:v>28.996671332690443</c:v>
                </c:pt>
                <c:pt idx="95">
                  <c:v>28.993924079943188</c:v>
                </c:pt>
                <c:pt idx="96">
                  <c:v>28.991176827195932</c:v>
                </c:pt>
                <c:pt idx="97">
                  <c:v>28.988429574448695</c:v>
                </c:pt>
                <c:pt idx="98">
                  <c:v>28.985682321701422</c:v>
                </c:pt>
                <c:pt idx="99">
                  <c:v>28.982935068954184</c:v>
                </c:pt>
                <c:pt idx="100">
                  <c:v>28.980187816206932</c:v>
                </c:pt>
                <c:pt idx="101">
                  <c:v>28.977440563459666</c:v>
                </c:pt>
                <c:pt idx="102">
                  <c:v>28.974693310712421</c:v>
                </c:pt>
                <c:pt idx="103">
                  <c:v>28.971946057965173</c:v>
                </c:pt>
                <c:pt idx="104">
                  <c:v>28.969198805217928</c:v>
                </c:pt>
                <c:pt idx="105">
                  <c:v>28.966451552470662</c:v>
                </c:pt>
                <c:pt idx="106">
                  <c:v>28.963704299723414</c:v>
                </c:pt>
                <c:pt idx="107">
                  <c:v>28.96095704697618</c:v>
                </c:pt>
                <c:pt idx="108">
                  <c:v>28.9582097942289</c:v>
                </c:pt>
                <c:pt idx="109">
                  <c:v>28.955462541481648</c:v>
                </c:pt>
                <c:pt idx="110">
                  <c:v>28.952715288734392</c:v>
                </c:pt>
                <c:pt idx="111">
                  <c:v>28.949968035987158</c:v>
                </c:pt>
                <c:pt idx="112">
                  <c:v>28.947220783239906</c:v>
                </c:pt>
                <c:pt idx="113">
                  <c:v>28.944473530492651</c:v>
                </c:pt>
                <c:pt idx="114">
                  <c:v>28.941726277745389</c:v>
                </c:pt>
                <c:pt idx="115">
                  <c:v>28.93897902499814</c:v>
                </c:pt>
                <c:pt idx="116">
                  <c:v>28.936231772250881</c:v>
                </c:pt>
                <c:pt idx="117">
                  <c:v>28.933484519503619</c:v>
                </c:pt>
                <c:pt idx="118">
                  <c:v>28.930737266756388</c:v>
                </c:pt>
                <c:pt idx="119">
                  <c:v>28.927990014009115</c:v>
                </c:pt>
                <c:pt idx="120">
                  <c:v>28.92524276126186</c:v>
                </c:pt>
                <c:pt idx="121">
                  <c:v>28.922495508514608</c:v>
                </c:pt>
                <c:pt idx="122">
                  <c:v>28.919748255767367</c:v>
                </c:pt>
                <c:pt idx="123">
                  <c:v>28.917001003020111</c:v>
                </c:pt>
                <c:pt idx="124">
                  <c:v>28.914253750272856</c:v>
                </c:pt>
                <c:pt idx="125">
                  <c:v>28.9115064975256</c:v>
                </c:pt>
                <c:pt idx="126">
                  <c:v>28.908759244778345</c:v>
                </c:pt>
                <c:pt idx="127">
                  <c:v>28.9060119920311</c:v>
                </c:pt>
                <c:pt idx="128">
                  <c:v>28.903264739283838</c:v>
                </c:pt>
                <c:pt idx="129">
                  <c:v>28.900517486536589</c:v>
                </c:pt>
                <c:pt idx="130">
                  <c:v>28.897770233789345</c:v>
                </c:pt>
                <c:pt idx="131">
                  <c:v>28.895022981042082</c:v>
                </c:pt>
                <c:pt idx="132">
                  <c:v>28.892275728294841</c:v>
                </c:pt>
                <c:pt idx="133">
                  <c:v>28.889528475547579</c:v>
                </c:pt>
                <c:pt idx="134">
                  <c:v>28.886781222800323</c:v>
                </c:pt>
                <c:pt idx="135">
                  <c:v>28.884033970053071</c:v>
                </c:pt>
                <c:pt idx="136">
                  <c:v>28.881286717305844</c:v>
                </c:pt>
                <c:pt idx="137">
                  <c:v>28.878539464558582</c:v>
                </c:pt>
                <c:pt idx="138">
                  <c:v>28.875792211811323</c:v>
                </c:pt>
                <c:pt idx="139">
                  <c:v>28.87304495906406</c:v>
                </c:pt>
                <c:pt idx="140">
                  <c:v>28.870297706316812</c:v>
                </c:pt>
                <c:pt idx="141">
                  <c:v>28.867550453569571</c:v>
                </c:pt>
                <c:pt idx="142">
                  <c:v>28.864803200822298</c:v>
                </c:pt>
                <c:pt idx="143">
                  <c:v>28.862055948075053</c:v>
                </c:pt>
                <c:pt idx="144">
                  <c:v>28.859308695327808</c:v>
                </c:pt>
                <c:pt idx="145">
                  <c:v>28.856561442580542</c:v>
                </c:pt>
                <c:pt idx="146">
                  <c:v>28.853814189833294</c:v>
                </c:pt>
                <c:pt idx="147">
                  <c:v>28.851066937086042</c:v>
                </c:pt>
                <c:pt idx="148">
                  <c:v>28.848319684338794</c:v>
                </c:pt>
                <c:pt idx="149">
                  <c:v>28.845572431591535</c:v>
                </c:pt>
                <c:pt idx="150">
                  <c:v>28.842825178844283</c:v>
                </c:pt>
                <c:pt idx="151">
                  <c:v>28.840077926097035</c:v>
                </c:pt>
                <c:pt idx="152">
                  <c:v>28.837330673349804</c:v>
                </c:pt>
                <c:pt idx="153">
                  <c:v>28.834583420602531</c:v>
                </c:pt>
                <c:pt idx="154">
                  <c:v>28.831836167855279</c:v>
                </c:pt>
                <c:pt idx="155">
                  <c:v>28.829088915108009</c:v>
                </c:pt>
                <c:pt idx="156">
                  <c:v>28.826341662360768</c:v>
                </c:pt>
                <c:pt idx="157">
                  <c:v>28.823594409613523</c:v>
                </c:pt>
                <c:pt idx="158">
                  <c:v>28.820847156866261</c:v>
                </c:pt>
                <c:pt idx="159">
                  <c:v>28.818099904119016</c:v>
                </c:pt>
                <c:pt idx="160">
                  <c:v>28.815352651371764</c:v>
                </c:pt>
                <c:pt idx="161">
                  <c:v>28.812605398624505</c:v>
                </c:pt>
                <c:pt idx="162">
                  <c:v>28.809858145877257</c:v>
                </c:pt>
                <c:pt idx="163">
                  <c:v>28.807110893129991</c:v>
                </c:pt>
                <c:pt idx="164">
                  <c:v>28.804363640382761</c:v>
                </c:pt>
                <c:pt idx="165">
                  <c:v>28.801616387635502</c:v>
                </c:pt>
                <c:pt idx="166">
                  <c:v>28.79886913488825</c:v>
                </c:pt>
                <c:pt idx="167">
                  <c:v>28.796121882140991</c:v>
                </c:pt>
                <c:pt idx="168">
                  <c:v>28.793374629393742</c:v>
                </c:pt>
                <c:pt idx="169">
                  <c:v>28.790627376646476</c:v>
                </c:pt>
                <c:pt idx="170">
                  <c:v>28.787880123899235</c:v>
                </c:pt>
                <c:pt idx="171">
                  <c:v>28.785132871151969</c:v>
                </c:pt>
                <c:pt idx="172">
                  <c:v>28.782385618404724</c:v>
                </c:pt>
                <c:pt idx="173">
                  <c:v>28.77963836565748</c:v>
                </c:pt>
                <c:pt idx="174">
                  <c:v>28.776891112910238</c:v>
                </c:pt>
                <c:pt idx="175">
                  <c:v>28.77414386016298</c:v>
                </c:pt>
                <c:pt idx="176">
                  <c:v>28.771396607415721</c:v>
                </c:pt>
                <c:pt idx="177">
                  <c:v>28.768649354668465</c:v>
                </c:pt>
                <c:pt idx="178">
                  <c:v>28.765902101921213</c:v>
                </c:pt>
                <c:pt idx="179">
                  <c:v>28.76315484917394</c:v>
                </c:pt>
                <c:pt idx="180">
                  <c:v>28.760407596426703</c:v>
                </c:pt>
                <c:pt idx="181">
                  <c:v>28.757660343679447</c:v>
                </c:pt>
                <c:pt idx="182">
                  <c:v>28.754913090932209</c:v>
                </c:pt>
                <c:pt idx="183">
                  <c:v>28.752165838184943</c:v>
                </c:pt>
                <c:pt idx="184">
                  <c:v>28.749418585437699</c:v>
                </c:pt>
                <c:pt idx="185">
                  <c:v>28.74667133269045</c:v>
                </c:pt>
                <c:pt idx="186">
                  <c:v>28.743924079943184</c:v>
                </c:pt>
                <c:pt idx="187">
                  <c:v>28.74117682719594</c:v>
                </c:pt>
                <c:pt idx="188">
                  <c:v>28.738429574448681</c:v>
                </c:pt>
                <c:pt idx="189">
                  <c:v>28.735682321701429</c:v>
                </c:pt>
                <c:pt idx="190">
                  <c:v>28.73293506895418</c:v>
                </c:pt>
                <c:pt idx="191">
                  <c:v>28.730187816206936</c:v>
                </c:pt>
                <c:pt idx="192">
                  <c:v>28.72744056345968</c:v>
                </c:pt>
                <c:pt idx="193">
                  <c:v>28.724693310712432</c:v>
                </c:pt>
                <c:pt idx="194">
                  <c:v>28.721946057965177</c:v>
                </c:pt>
                <c:pt idx="195">
                  <c:v>28.719198805217921</c:v>
                </c:pt>
                <c:pt idx="196">
                  <c:v>28.716451552470655</c:v>
                </c:pt>
                <c:pt idx="197">
                  <c:v>28.713704299723403</c:v>
                </c:pt>
                <c:pt idx="198">
                  <c:v>28.710957046976148</c:v>
                </c:pt>
                <c:pt idx="199">
                  <c:v>28.7082097942289</c:v>
                </c:pt>
                <c:pt idx="200">
                  <c:v>29.04566050432317</c:v>
                </c:pt>
                <c:pt idx="201">
                  <c:v>29.042928263886029</c:v>
                </c:pt>
                <c:pt idx="202">
                  <c:v>29.040196023448861</c:v>
                </c:pt>
                <c:pt idx="203">
                  <c:v>29.037463783011706</c:v>
                </c:pt>
                <c:pt idx="204">
                  <c:v>29.034731542574544</c:v>
                </c:pt>
                <c:pt idx="205">
                  <c:v>29.031999302137397</c:v>
                </c:pt>
                <c:pt idx="206">
                  <c:v>29.029267061700232</c:v>
                </c:pt>
                <c:pt idx="207">
                  <c:v>29.026534821263066</c:v>
                </c:pt>
                <c:pt idx="208">
                  <c:v>29.023802580825912</c:v>
                </c:pt>
                <c:pt idx="209">
                  <c:v>29.021070340388746</c:v>
                </c:pt>
                <c:pt idx="210">
                  <c:v>29.018338099951599</c:v>
                </c:pt>
                <c:pt idx="211">
                  <c:v>29.015605859514441</c:v>
                </c:pt>
                <c:pt idx="212">
                  <c:v>29.012873619077283</c:v>
                </c:pt>
                <c:pt idx="213">
                  <c:v>29.010141378640114</c:v>
                </c:pt>
                <c:pt idx="214">
                  <c:v>29.007409138202949</c:v>
                </c:pt>
                <c:pt idx="215">
                  <c:v>29.004676897765801</c:v>
                </c:pt>
                <c:pt idx="216">
                  <c:v>29.001944657328654</c:v>
                </c:pt>
                <c:pt idx="217">
                  <c:v>28.999212416891488</c:v>
                </c:pt>
                <c:pt idx="218">
                  <c:v>28.996480176454334</c:v>
                </c:pt>
                <c:pt idx="219">
                  <c:v>28.993747936017186</c:v>
                </c:pt>
                <c:pt idx="220">
                  <c:v>28.99101569558001</c:v>
                </c:pt>
                <c:pt idx="221">
                  <c:v>28.988283455142842</c:v>
                </c:pt>
                <c:pt idx="222">
                  <c:v>28.985551214705684</c:v>
                </c:pt>
                <c:pt idx="223">
                  <c:v>28.982818974268525</c:v>
                </c:pt>
                <c:pt idx="224">
                  <c:v>28.980086733831374</c:v>
                </c:pt>
                <c:pt idx="225">
                  <c:v>28.977354493394216</c:v>
                </c:pt>
                <c:pt idx="226">
                  <c:v>28.974622252957069</c:v>
                </c:pt>
                <c:pt idx="227">
                  <c:v>28.971890012519896</c:v>
                </c:pt>
                <c:pt idx="228">
                  <c:v>28.969157772082756</c:v>
                </c:pt>
                <c:pt idx="229">
                  <c:v>28.966425531645587</c:v>
                </c:pt>
                <c:pt idx="230">
                  <c:v>28.963693291208433</c:v>
                </c:pt>
                <c:pt idx="231">
                  <c:v>28.960961050771289</c:v>
                </c:pt>
                <c:pt idx="232">
                  <c:v>28.958228810334116</c:v>
                </c:pt>
                <c:pt idx="233">
                  <c:v>28.955496569896948</c:v>
                </c:pt>
                <c:pt idx="234">
                  <c:v>28.952764329459793</c:v>
                </c:pt>
                <c:pt idx="235">
                  <c:v>28.950032089022631</c:v>
                </c:pt>
                <c:pt idx="236">
                  <c:v>28.94729984858548</c:v>
                </c:pt>
                <c:pt idx="237">
                  <c:v>28.944567608148311</c:v>
                </c:pt>
                <c:pt idx="238">
                  <c:v>28.941835367711153</c:v>
                </c:pt>
                <c:pt idx="239">
                  <c:v>28.939103127273992</c:v>
                </c:pt>
                <c:pt idx="240">
                  <c:v>28.936370886836848</c:v>
                </c:pt>
                <c:pt idx="241">
                  <c:v>28.933638646399679</c:v>
                </c:pt>
                <c:pt idx="242">
                  <c:v>28.930906405962514</c:v>
                </c:pt>
                <c:pt idx="243">
                  <c:v>28.928174165525366</c:v>
                </c:pt>
                <c:pt idx="244">
                  <c:v>28.925441925088219</c:v>
                </c:pt>
                <c:pt idx="245">
                  <c:v>28.922709684651039</c:v>
                </c:pt>
                <c:pt idx="246">
                  <c:v>28.919977444213888</c:v>
                </c:pt>
                <c:pt idx="247">
                  <c:v>28.91724520377673</c:v>
                </c:pt>
                <c:pt idx="248">
                  <c:v>28.914512963339572</c:v>
                </c:pt>
                <c:pt idx="249">
                  <c:v>28.911780722902414</c:v>
                </c:pt>
                <c:pt idx="250">
                  <c:v>28.909048482465259</c:v>
                </c:pt>
                <c:pt idx="251">
                  <c:v>28.906316242028115</c:v>
                </c:pt>
                <c:pt idx="252">
                  <c:v>28.903584001590943</c:v>
                </c:pt>
                <c:pt idx="253">
                  <c:v>28.900851761153795</c:v>
                </c:pt>
                <c:pt idx="254">
                  <c:v>28.898119520716627</c:v>
                </c:pt>
                <c:pt idx="255">
                  <c:v>28.895387280279447</c:v>
                </c:pt>
                <c:pt idx="256">
                  <c:v>28.89265503984231</c:v>
                </c:pt>
                <c:pt idx="257">
                  <c:v>28.889922799405149</c:v>
                </c:pt>
                <c:pt idx="258">
                  <c:v>28.887190558967998</c:v>
                </c:pt>
                <c:pt idx="259">
                  <c:v>28.884458318530839</c:v>
                </c:pt>
                <c:pt idx="260">
                  <c:v>28.881726078093667</c:v>
                </c:pt>
                <c:pt idx="261">
                  <c:v>28.878993837656527</c:v>
                </c:pt>
                <c:pt idx="262">
                  <c:v>28.876261597219361</c:v>
                </c:pt>
                <c:pt idx="263">
                  <c:v>28.873529356782203</c:v>
                </c:pt>
                <c:pt idx="264">
                  <c:v>28.870797116345038</c:v>
                </c:pt>
                <c:pt idx="265">
                  <c:v>28.86806487590788</c:v>
                </c:pt>
                <c:pt idx="266">
                  <c:v>28.865332635470729</c:v>
                </c:pt>
                <c:pt idx="267">
                  <c:v>28.86260039503356</c:v>
                </c:pt>
                <c:pt idx="268">
                  <c:v>28.859868154596395</c:v>
                </c:pt>
                <c:pt idx="269">
                  <c:v>28.857135914159244</c:v>
                </c:pt>
                <c:pt idx="270">
                  <c:v>28.854403673722086</c:v>
                </c:pt>
                <c:pt idx="271">
                  <c:v>28.851671433284928</c:v>
                </c:pt>
                <c:pt idx="272">
                  <c:v>28.848939192847773</c:v>
                </c:pt>
                <c:pt idx="273">
                  <c:v>28.846206952410611</c:v>
                </c:pt>
                <c:pt idx="274">
                  <c:v>28.843474711973464</c:v>
                </c:pt>
                <c:pt idx="275">
                  <c:v>28.840742471536299</c:v>
                </c:pt>
                <c:pt idx="276">
                  <c:v>28.838010231099137</c:v>
                </c:pt>
                <c:pt idx="277">
                  <c:v>28.835277990661972</c:v>
                </c:pt>
                <c:pt idx="278">
                  <c:v>28.832545750224828</c:v>
                </c:pt>
                <c:pt idx="279">
                  <c:v>28.829813509787655</c:v>
                </c:pt>
                <c:pt idx="280">
                  <c:v>28.827081269350508</c:v>
                </c:pt>
                <c:pt idx="281">
                  <c:v>28.824349028913339</c:v>
                </c:pt>
                <c:pt idx="282">
                  <c:v>28.82161678847617</c:v>
                </c:pt>
                <c:pt idx="283">
                  <c:v>28.81888454803903</c:v>
                </c:pt>
                <c:pt idx="284">
                  <c:v>28.816152307601865</c:v>
                </c:pt>
                <c:pt idx="285">
                  <c:v>28.813420067164717</c:v>
                </c:pt>
                <c:pt idx="286">
                  <c:v>28.81068782672757</c:v>
                </c:pt>
                <c:pt idx="287">
                  <c:v>28.807955586290401</c:v>
                </c:pt>
                <c:pt idx="288">
                  <c:v>28.805223345853232</c:v>
                </c:pt>
                <c:pt idx="289">
                  <c:v>28.802491105416081</c:v>
                </c:pt>
                <c:pt idx="290">
                  <c:v>28.799758864978934</c:v>
                </c:pt>
                <c:pt idx="291">
                  <c:v>28.797026624541772</c:v>
                </c:pt>
                <c:pt idx="292">
                  <c:v>28.794294384104621</c:v>
                </c:pt>
                <c:pt idx="293">
                  <c:v>28.791562143667431</c:v>
                </c:pt>
                <c:pt idx="294">
                  <c:v>28.78882990323029</c:v>
                </c:pt>
                <c:pt idx="295">
                  <c:v>28.786097662793125</c:v>
                </c:pt>
                <c:pt idx="296">
                  <c:v>28.783365422355963</c:v>
                </c:pt>
                <c:pt idx="297">
                  <c:v>28.780633181918812</c:v>
                </c:pt>
                <c:pt idx="298">
                  <c:v>28.777900941481651</c:v>
                </c:pt>
                <c:pt idx="299">
                  <c:v>28.775168701044489</c:v>
                </c:pt>
                <c:pt idx="300">
                  <c:v>28.772436460607334</c:v>
                </c:pt>
                <c:pt idx="301">
                  <c:v>28.769704220170169</c:v>
                </c:pt>
                <c:pt idx="302">
                  <c:v>28.766971979733004</c:v>
                </c:pt>
                <c:pt idx="303">
                  <c:v>28.764239739295856</c:v>
                </c:pt>
                <c:pt idx="304">
                  <c:v>28.761507498858688</c:v>
                </c:pt>
                <c:pt idx="305">
                  <c:v>28.758775258421551</c:v>
                </c:pt>
                <c:pt idx="306">
                  <c:v>28.756043017984378</c:v>
                </c:pt>
                <c:pt idx="307">
                  <c:v>28.753310777547231</c:v>
                </c:pt>
                <c:pt idx="308">
                  <c:v>28.750578537110066</c:v>
                </c:pt>
                <c:pt idx="309">
                  <c:v>28.7478462966729</c:v>
                </c:pt>
                <c:pt idx="310">
                  <c:v>28.745114056235742</c:v>
                </c:pt>
                <c:pt idx="311">
                  <c:v>28.742381815798588</c:v>
                </c:pt>
                <c:pt idx="312">
                  <c:v>28.739649575361444</c:v>
                </c:pt>
                <c:pt idx="313">
                  <c:v>28.736917334924268</c:v>
                </c:pt>
                <c:pt idx="314">
                  <c:v>28.734185094487113</c:v>
                </c:pt>
                <c:pt idx="315">
                  <c:v>28.731452854049955</c:v>
                </c:pt>
                <c:pt idx="316">
                  <c:v>28.728720613612797</c:v>
                </c:pt>
                <c:pt idx="317">
                  <c:v>28.725988373175639</c:v>
                </c:pt>
                <c:pt idx="318">
                  <c:v>28.723256132738481</c:v>
                </c:pt>
                <c:pt idx="319">
                  <c:v>28.720523892301326</c:v>
                </c:pt>
                <c:pt idx="320">
                  <c:v>28.717791651864172</c:v>
                </c:pt>
                <c:pt idx="321">
                  <c:v>28.71505941142701</c:v>
                </c:pt>
                <c:pt idx="322">
                  <c:v>28.712327170989852</c:v>
                </c:pt>
                <c:pt idx="323">
                  <c:v>28.70959493055269</c:v>
                </c:pt>
                <c:pt idx="324">
                  <c:v>28.706862690115543</c:v>
                </c:pt>
                <c:pt idx="325">
                  <c:v>28.704130449678367</c:v>
                </c:pt>
                <c:pt idx="326">
                  <c:v>28.701398209241226</c:v>
                </c:pt>
                <c:pt idx="327">
                  <c:v>28.69866596880405</c:v>
                </c:pt>
                <c:pt idx="328">
                  <c:v>28.695933728366889</c:v>
                </c:pt>
                <c:pt idx="329">
                  <c:v>28.693201487929734</c:v>
                </c:pt>
                <c:pt idx="330">
                  <c:v>28.690469247492572</c:v>
                </c:pt>
                <c:pt idx="331">
                  <c:v>28.687737007055429</c:v>
                </c:pt>
                <c:pt idx="332">
                  <c:v>28.685004766618267</c:v>
                </c:pt>
                <c:pt idx="333">
                  <c:v>28.682272526181098</c:v>
                </c:pt>
                <c:pt idx="334">
                  <c:v>28.679540285743947</c:v>
                </c:pt>
                <c:pt idx="335">
                  <c:v>28.676808045306771</c:v>
                </c:pt>
                <c:pt idx="336">
                  <c:v>28.674075804869634</c:v>
                </c:pt>
                <c:pt idx="337">
                  <c:v>28.671343564432473</c:v>
                </c:pt>
                <c:pt idx="338">
                  <c:v>28.668611323995304</c:v>
                </c:pt>
                <c:pt idx="339">
                  <c:v>28.665879083558146</c:v>
                </c:pt>
                <c:pt idx="340">
                  <c:v>28.663146843120998</c:v>
                </c:pt>
                <c:pt idx="341">
                  <c:v>28.660414602683833</c:v>
                </c:pt>
                <c:pt idx="342">
                  <c:v>28.657682362246653</c:v>
                </c:pt>
                <c:pt idx="343">
                  <c:v>28.654950121809534</c:v>
                </c:pt>
                <c:pt idx="344">
                  <c:v>28.652217881372373</c:v>
                </c:pt>
                <c:pt idx="345">
                  <c:v>28.649485640935218</c:v>
                </c:pt>
                <c:pt idx="346">
                  <c:v>28.646753400498042</c:v>
                </c:pt>
                <c:pt idx="347">
                  <c:v>28.644021160060884</c:v>
                </c:pt>
                <c:pt idx="348">
                  <c:v>28.641288919623722</c:v>
                </c:pt>
                <c:pt idx="349">
                  <c:v>28.638556679186568</c:v>
                </c:pt>
                <c:pt idx="350">
                  <c:v>28.635824438749403</c:v>
                </c:pt>
                <c:pt idx="351">
                  <c:v>28.633092198312262</c:v>
                </c:pt>
                <c:pt idx="352">
                  <c:v>28.630359957875086</c:v>
                </c:pt>
                <c:pt idx="353">
                  <c:v>28.627627717437949</c:v>
                </c:pt>
                <c:pt idx="354">
                  <c:v>28.624895477000788</c:v>
                </c:pt>
                <c:pt idx="355">
                  <c:v>28.622163236563612</c:v>
                </c:pt>
                <c:pt idx="356">
                  <c:v>28.619430996126454</c:v>
                </c:pt>
                <c:pt idx="357">
                  <c:v>28.616698755689288</c:v>
                </c:pt>
                <c:pt idx="358">
                  <c:v>28.613966515252152</c:v>
                </c:pt>
                <c:pt idx="359">
                  <c:v>28.611234274814993</c:v>
                </c:pt>
                <c:pt idx="360">
                  <c:v>28.608502034377825</c:v>
                </c:pt>
                <c:pt idx="361">
                  <c:v>28.605769793940674</c:v>
                </c:pt>
                <c:pt idx="362">
                  <c:v>28.603037553503501</c:v>
                </c:pt>
                <c:pt idx="363">
                  <c:v>28.600305313066343</c:v>
                </c:pt>
                <c:pt idx="364">
                  <c:v>28.597573072629178</c:v>
                </c:pt>
                <c:pt idx="365">
                  <c:v>28.594840832192034</c:v>
                </c:pt>
                <c:pt idx="366">
                  <c:v>28.592108591754879</c:v>
                </c:pt>
                <c:pt idx="367">
                  <c:v>28.589376351317703</c:v>
                </c:pt>
                <c:pt idx="368">
                  <c:v>28.586644110880574</c:v>
                </c:pt>
                <c:pt idx="369">
                  <c:v>28.583911870443387</c:v>
                </c:pt>
                <c:pt idx="370">
                  <c:v>28.581179630006243</c:v>
                </c:pt>
                <c:pt idx="371">
                  <c:v>28.578447389569078</c:v>
                </c:pt>
                <c:pt idx="372">
                  <c:v>28.575715149131938</c:v>
                </c:pt>
                <c:pt idx="373">
                  <c:v>28.572982908694762</c:v>
                </c:pt>
                <c:pt idx="374">
                  <c:v>28.570250668257611</c:v>
                </c:pt>
                <c:pt idx="375">
                  <c:v>28.567518427820442</c:v>
                </c:pt>
                <c:pt idx="376">
                  <c:v>28.564786187383294</c:v>
                </c:pt>
                <c:pt idx="377">
                  <c:v>28.562053946946111</c:v>
                </c:pt>
                <c:pt idx="378">
                  <c:v>28.559321706508964</c:v>
                </c:pt>
                <c:pt idx="379">
                  <c:v>28.556589466071809</c:v>
                </c:pt>
                <c:pt idx="380">
                  <c:v>28.553857225634658</c:v>
                </c:pt>
                <c:pt idx="381">
                  <c:v>28.55112498519749</c:v>
                </c:pt>
                <c:pt idx="382">
                  <c:v>28.548392744760324</c:v>
                </c:pt>
                <c:pt idx="383">
                  <c:v>28.884083498971023</c:v>
                </c:pt>
                <c:pt idx="384">
                  <c:v>28.881336246223775</c:v>
                </c:pt>
                <c:pt idx="385">
                  <c:v>28.878588993476537</c:v>
                </c:pt>
                <c:pt idx="386">
                  <c:v>28.875841740729285</c:v>
                </c:pt>
                <c:pt idx="387">
                  <c:v>28.873094487982023</c:v>
                </c:pt>
                <c:pt idx="388">
                  <c:v>28.870347235234775</c:v>
                </c:pt>
                <c:pt idx="389">
                  <c:v>28.86759998248753</c:v>
                </c:pt>
                <c:pt idx="390">
                  <c:v>28.864852729740274</c:v>
                </c:pt>
                <c:pt idx="391">
                  <c:v>28.862105476993023</c:v>
                </c:pt>
                <c:pt idx="392">
                  <c:v>28.859358224245756</c:v>
                </c:pt>
                <c:pt idx="393">
                  <c:v>28.856610971498505</c:v>
                </c:pt>
                <c:pt idx="394">
                  <c:v>28.853863718751256</c:v>
                </c:pt>
                <c:pt idx="395">
                  <c:v>28.851116466004012</c:v>
                </c:pt>
                <c:pt idx="396">
                  <c:v>28.848369213256763</c:v>
                </c:pt>
                <c:pt idx="397">
                  <c:v>28.845621960509494</c:v>
                </c:pt>
                <c:pt idx="398">
                  <c:v>28.842874707762256</c:v>
                </c:pt>
                <c:pt idx="399">
                  <c:v>28.840127455015008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A-441F-8416-D5E509F0F5DD}"/>
            </c:ext>
          </c:extLst>
        </c:ser>
        <c:ser>
          <c:idx val="1"/>
          <c:order val="1"/>
          <c:tx>
            <c:strRef>
              <c:f>'久期计算(24特别国债03)'!$C$111</c:f>
              <c:strCache>
                <c:ptCount val="1"/>
                <c:pt idx="0">
                  <c:v>修正久期（年）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'久期计算(24特别国债03)'!$A$112:$A$511</c:f>
              <c:numCache>
                <c:formatCode>m/d/yyyy</c:formatCode>
                <c:ptCount val="400"/>
                <c:pt idx="0">
                  <c:v>45623</c:v>
                </c:pt>
                <c:pt idx="1">
                  <c:v>45624</c:v>
                </c:pt>
                <c:pt idx="2">
                  <c:v>45625</c:v>
                </c:pt>
                <c:pt idx="3">
                  <c:v>45626</c:v>
                </c:pt>
                <c:pt idx="4">
                  <c:v>45627</c:v>
                </c:pt>
                <c:pt idx="5">
                  <c:v>45628</c:v>
                </c:pt>
                <c:pt idx="6">
                  <c:v>45629</c:v>
                </c:pt>
                <c:pt idx="7">
                  <c:v>45630</c:v>
                </c:pt>
                <c:pt idx="8">
                  <c:v>45631</c:v>
                </c:pt>
                <c:pt idx="9">
                  <c:v>45632</c:v>
                </c:pt>
                <c:pt idx="10">
                  <c:v>45633</c:v>
                </c:pt>
                <c:pt idx="11">
                  <c:v>45634</c:v>
                </c:pt>
                <c:pt idx="12">
                  <c:v>45635</c:v>
                </c:pt>
                <c:pt idx="13">
                  <c:v>45636</c:v>
                </c:pt>
                <c:pt idx="14">
                  <c:v>45637</c:v>
                </c:pt>
                <c:pt idx="15">
                  <c:v>45638</c:v>
                </c:pt>
                <c:pt idx="16">
                  <c:v>45639</c:v>
                </c:pt>
                <c:pt idx="17">
                  <c:v>45640</c:v>
                </c:pt>
                <c:pt idx="18">
                  <c:v>45641</c:v>
                </c:pt>
                <c:pt idx="19">
                  <c:v>45642</c:v>
                </c:pt>
                <c:pt idx="20">
                  <c:v>45643</c:v>
                </c:pt>
                <c:pt idx="21">
                  <c:v>45644</c:v>
                </c:pt>
                <c:pt idx="22">
                  <c:v>45645</c:v>
                </c:pt>
                <c:pt idx="23">
                  <c:v>45646</c:v>
                </c:pt>
                <c:pt idx="24">
                  <c:v>45647</c:v>
                </c:pt>
                <c:pt idx="25">
                  <c:v>45648</c:v>
                </c:pt>
                <c:pt idx="26">
                  <c:v>45649</c:v>
                </c:pt>
                <c:pt idx="27">
                  <c:v>45650</c:v>
                </c:pt>
                <c:pt idx="28">
                  <c:v>45651</c:v>
                </c:pt>
                <c:pt idx="29">
                  <c:v>45652</c:v>
                </c:pt>
                <c:pt idx="30">
                  <c:v>45653</c:v>
                </c:pt>
                <c:pt idx="31">
                  <c:v>45654</c:v>
                </c:pt>
                <c:pt idx="32">
                  <c:v>45655</c:v>
                </c:pt>
                <c:pt idx="33">
                  <c:v>45656</c:v>
                </c:pt>
                <c:pt idx="34">
                  <c:v>45657</c:v>
                </c:pt>
                <c:pt idx="35">
                  <c:v>45658</c:v>
                </c:pt>
                <c:pt idx="36">
                  <c:v>45659</c:v>
                </c:pt>
                <c:pt idx="37">
                  <c:v>45660</c:v>
                </c:pt>
                <c:pt idx="38">
                  <c:v>45661</c:v>
                </c:pt>
                <c:pt idx="39">
                  <c:v>45662</c:v>
                </c:pt>
                <c:pt idx="40">
                  <c:v>45663</c:v>
                </c:pt>
                <c:pt idx="41">
                  <c:v>45664</c:v>
                </c:pt>
                <c:pt idx="42">
                  <c:v>45665</c:v>
                </c:pt>
                <c:pt idx="43">
                  <c:v>45666</c:v>
                </c:pt>
                <c:pt idx="44">
                  <c:v>45667</c:v>
                </c:pt>
                <c:pt idx="45">
                  <c:v>45668</c:v>
                </c:pt>
                <c:pt idx="46">
                  <c:v>45669</c:v>
                </c:pt>
                <c:pt idx="47">
                  <c:v>45670</c:v>
                </c:pt>
                <c:pt idx="48">
                  <c:v>45671</c:v>
                </c:pt>
                <c:pt idx="49">
                  <c:v>45672</c:v>
                </c:pt>
                <c:pt idx="50">
                  <c:v>45673</c:v>
                </c:pt>
                <c:pt idx="51">
                  <c:v>45674</c:v>
                </c:pt>
                <c:pt idx="52">
                  <c:v>45675</c:v>
                </c:pt>
                <c:pt idx="53">
                  <c:v>45676</c:v>
                </c:pt>
                <c:pt idx="54">
                  <c:v>45677</c:v>
                </c:pt>
                <c:pt idx="55">
                  <c:v>45678</c:v>
                </c:pt>
                <c:pt idx="56">
                  <c:v>45679</c:v>
                </c:pt>
                <c:pt idx="57">
                  <c:v>45680</c:v>
                </c:pt>
                <c:pt idx="58">
                  <c:v>45681</c:v>
                </c:pt>
                <c:pt idx="59">
                  <c:v>45682</c:v>
                </c:pt>
                <c:pt idx="60">
                  <c:v>45683</c:v>
                </c:pt>
                <c:pt idx="61">
                  <c:v>45684</c:v>
                </c:pt>
                <c:pt idx="62">
                  <c:v>45685</c:v>
                </c:pt>
                <c:pt idx="63">
                  <c:v>45686</c:v>
                </c:pt>
                <c:pt idx="64">
                  <c:v>45687</c:v>
                </c:pt>
                <c:pt idx="65">
                  <c:v>45688</c:v>
                </c:pt>
                <c:pt idx="66">
                  <c:v>45689</c:v>
                </c:pt>
                <c:pt idx="67">
                  <c:v>45690</c:v>
                </c:pt>
                <c:pt idx="68">
                  <c:v>45691</c:v>
                </c:pt>
                <c:pt idx="69">
                  <c:v>45692</c:v>
                </c:pt>
                <c:pt idx="70">
                  <c:v>45693</c:v>
                </c:pt>
                <c:pt idx="71">
                  <c:v>45694</c:v>
                </c:pt>
                <c:pt idx="72">
                  <c:v>45695</c:v>
                </c:pt>
                <c:pt idx="73">
                  <c:v>45696</c:v>
                </c:pt>
                <c:pt idx="74">
                  <c:v>45697</c:v>
                </c:pt>
                <c:pt idx="75">
                  <c:v>45698</c:v>
                </c:pt>
                <c:pt idx="76">
                  <c:v>45699</c:v>
                </c:pt>
                <c:pt idx="77">
                  <c:v>45700</c:v>
                </c:pt>
                <c:pt idx="78">
                  <c:v>45701</c:v>
                </c:pt>
                <c:pt idx="79">
                  <c:v>45702</c:v>
                </c:pt>
                <c:pt idx="80">
                  <c:v>45703</c:v>
                </c:pt>
                <c:pt idx="81">
                  <c:v>45704</c:v>
                </c:pt>
                <c:pt idx="82">
                  <c:v>45705</c:v>
                </c:pt>
                <c:pt idx="83">
                  <c:v>45706</c:v>
                </c:pt>
                <c:pt idx="84">
                  <c:v>45707</c:v>
                </c:pt>
                <c:pt idx="85">
                  <c:v>45708</c:v>
                </c:pt>
                <c:pt idx="86">
                  <c:v>45709</c:v>
                </c:pt>
                <c:pt idx="87">
                  <c:v>45710</c:v>
                </c:pt>
                <c:pt idx="88">
                  <c:v>45711</c:v>
                </c:pt>
                <c:pt idx="89">
                  <c:v>45712</c:v>
                </c:pt>
                <c:pt idx="90">
                  <c:v>45713</c:v>
                </c:pt>
                <c:pt idx="91">
                  <c:v>45714</c:v>
                </c:pt>
                <c:pt idx="92">
                  <c:v>45715</c:v>
                </c:pt>
                <c:pt idx="93">
                  <c:v>45716</c:v>
                </c:pt>
                <c:pt idx="94">
                  <c:v>45717</c:v>
                </c:pt>
                <c:pt idx="95">
                  <c:v>45718</c:v>
                </c:pt>
                <c:pt idx="96">
                  <c:v>45719</c:v>
                </c:pt>
                <c:pt idx="97">
                  <c:v>45720</c:v>
                </c:pt>
                <c:pt idx="98">
                  <c:v>45721</c:v>
                </c:pt>
                <c:pt idx="99">
                  <c:v>45722</c:v>
                </c:pt>
                <c:pt idx="100">
                  <c:v>45723</c:v>
                </c:pt>
                <c:pt idx="101">
                  <c:v>45724</c:v>
                </c:pt>
                <c:pt idx="102">
                  <c:v>45725</c:v>
                </c:pt>
                <c:pt idx="103">
                  <c:v>45726</c:v>
                </c:pt>
                <c:pt idx="104">
                  <c:v>45727</c:v>
                </c:pt>
                <c:pt idx="105">
                  <c:v>45728</c:v>
                </c:pt>
                <c:pt idx="106">
                  <c:v>45729</c:v>
                </c:pt>
                <c:pt idx="107">
                  <c:v>45730</c:v>
                </c:pt>
                <c:pt idx="108">
                  <c:v>45731</c:v>
                </c:pt>
                <c:pt idx="109">
                  <c:v>45732</c:v>
                </c:pt>
                <c:pt idx="110">
                  <c:v>45733</c:v>
                </c:pt>
                <c:pt idx="111">
                  <c:v>45734</c:v>
                </c:pt>
                <c:pt idx="112">
                  <c:v>45735</c:v>
                </c:pt>
                <c:pt idx="113">
                  <c:v>45736</c:v>
                </c:pt>
                <c:pt idx="114">
                  <c:v>45737</c:v>
                </c:pt>
                <c:pt idx="115">
                  <c:v>45738</c:v>
                </c:pt>
                <c:pt idx="116">
                  <c:v>45739</c:v>
                </c:pt>
                <c:pt idx="117">
                  <c:v>45740</c:v>
                </c:pt>
                <c:pt idx="118">
                  <c:v>45741</c:v>
                </c:pt>
                <c:pt idx="119">
                  <c:v>45742</c:v>
                </c:pt>
                <c:pt idx="120">
                  <c:v>45743</c:v>
                </c:pt>
                <c:pt idx="121">
                  <c:v>45744</c:v>
                </c:pt>
                <c:pt idx="122">
                  <c:v>45745</c:v>
                </c:pt>
                <c:pt idx="123">
                  <c:v>45746</c:v>
                </c:pt>
                <c:pt idx="124">
                  <c:v>45747</c:v>
                </c:pt>
                <c:pt idx="125">
                  <c:v>45748</c:v>
                </c:pt>
                <c:pt idx="126">
                  <c:v>45749</c:v>
                </c:pt>
                <c:pt idx="127">
                  <c:v>45750</c:v>
                </c:pt>
                <c:pt idx="128">
                  <c:v>45751</c:v>
                </c:pt>
                <c:pt idx="129">
                  <c:v>45752</c:v>
                </c:pt>
                <c:pt idx="130">
                  <c:v>45753</c:v>
                </c:pt>
                <c:pt idx="131">
                  <c:v>45754</c:v>
                </c:pt>
                <c:pt idx="132">
                  <c:v>45755</c:v>
                </c:pt>
                <c:pt idx="133">
                  <c:v>45756</c:v>
                </c:pt>
                <c:pt idx="134">
                  <c:v>45757</c:v>
                </c:pt>
                <c:pt idx="135">
                  <c:v>45758</c:v>
                </c:pt>
                <c:pt idx="136">
                  <c:v>45759</c:v>
                </c:pt>
                <c:pt idx="137">
                  <c:v>45760</c:v>
                </c:pt>
                <c:pt idx="138">
                  <c:v>45761</c:v>
                </c:pt>
                <c:pt idx="139">
                  <c:v>45762</c:v>
                </c:pt>
                <c:pt idx="140">
                  <c:v>45763</c:v>
                </c:pt>
                <c:pt idx="141">
                  <c:v>45764</c:v>
                </c:pt>
                <c:pt idx="142">
                  <c:v>45765</c:v>
                </c:pt>
                <c:pt idx="143">
                  <c:v>45766</c:v>
                </c:pt>
                <c:pt idx="144">
                  <c:v>45767</c:v>
                </c:pt>
                <c:pt idx="145">
                  <c:v>45768</c:v>
                </c:pt>
                <c:pt idx="146">
                  <c:v>45769</c:v>
                </c:pt>
                <c:pt idx="147">
                  <c:v>45770</c:v>
                </c:pt>
                <c:pt idx="148">
                  <c:v>45771</c:v>
                </c:pt>
                <c:pt idx="149">
                  <c:v>45772</c:v>
                </c:pt>
                <c:pt idx="150">
                  <c:v>45773</c:v>
                </c:pt>
                <c:pt idx="151">
                  <c:v>45774</c:v>
                </c:pt>
                <c:pt idx="152">
                  <c:v>45775</c:v>
                </c:pt>
                <c:pt idx="153">
                  <c:v>45776</c:v>
                </c:pt>
                <c:pt idx="154">
                  <c:v>45777</c:v>
                </c:pt>
                <c:pt idx="155">
                  <c:v>45778</c:v>
                </c:pt>
                <c:pt idx="156">
                  <c:v>45779</c:v>
                </c:pt>
                <c:pt idx="157">
                  <c:v>45780</c:v>
                </c:pt>
                <c:pt idx="158">
                  <c:v>45781</c:v>
                </c:pt>
                <c:pt idx="159">
                  <c:v>45782</c:v>
                </c:pt>
                <c:pt idx="160">
                  <c:v>45783</c:v>
                </c:pt>
                <c:pt idx="161">
                  <c:v>45784</c:v>
                </c:pt>
                <c:pt idx="162">
                  <c:v>45785</c:v>
                </c:pt>
                <c:pt idx="163">
                  <c:v>45786</c:v>
                </c:pt>
                <c:pt idx="164">
                  <c:v>45787</c:v>
                </c:pt>
                <c:pt idx="165">
                  <c:v>45788</c:v>
                </c:pt>
                <c:pt idx="166">
                  <c:v>45789</c:v>
                </c:pt>
                <c:pt idx="167">
                  <c:v>45790</c:v>
                </c:pt>
                <c:pt idx="168">
                  <c:v>45791</c:v>
                </c:pt>
                <c:pt idx="169">
                  <c:v>45792</c:v>
                </c:pt>
                <c:pt idx="170">
                  <c:v>45793</c:v>
                </c:pt>
                <c:pt idx="171">
                  <c:v>45794</c:v>
                </c:pt>
                <c:pt idx="172">
                  <c:v>45795</c:v>
                </c:pt>
                <c:pt idx="173">
                  <c:v>45796</c:v>
                </c:pt>
                <c:pt idx="174">
                  <c:v>45797</c:v>
                </c:pt>
                <c:pt idx="175">
                  <c:v>45798</c:v>
                </c:pt>
                <c:pt idx="176">
                  <c:v>45799</c:v>
                </c:pt>
                <c:pt idx="177">
                  <c:v>45800</c:v>
                </c:pt>
                <c:pt idx="178">
                  <c:v>45801</c:v>
                </c:pt>
                <c:pt idx="179">
                  <c:v>45802</c:v>
                </c:pt>
                <c:pt idx="180">
                  <c:v>45803</c:v>
                </c:pt>
                <c:pt idx="181">
                  <c:v>45804</c:v>
                </c:pt>
                <c:pt idx="182">
                  <c:v>45805</c:v>
                </c:pt>
                <c:pt idx="183">
                  <c:v>45806</c:v>
                </c:pt>
                <c:pt idx="184">
                  <c:v>45807</c:v>
                </c:pt>
                <c:pt idx="185">
                  <c:v>45808</c:v>
                </c:pt>
                <c:pt idx="186">
                  <c:v>45809</c:v>
                </c:pt>
                <c:pt idx="187">
                  <c:v>45810</c:v>
                </c:pt>
                <c:pt idx="188">
                  <c:v>45811</c:v>
                </c:pt>
                <c:pt idx="189">
                  <c:v>45812</c:v>
                </c:pt>
                <c:pt idx="190">
                  <c:v>45813</c:v>
                </c:pt>
                <c:pt idx="191">
                  <c:v>45814</c:v>
                </c:pt>
                <c:pt idx="192">
                  <c:v>45815</c:v>
                </c:pt>
                <c:pt idx="193">
                  <c:v>45816</c:v>
                </c:pt>
                <c:pt idx="194">
                  <c:v>45817</c:v>
                </c:pt>
                <c:pt idx="195">
                  <c:v>45818</c:v>
                </c:pt>
                <c:pt idx="196">
                  <c:v>45819</c:v>
                </c:pt>
                <c:pt idx="197">
                  <c:v>45820</c:v>
                </c:pt>
                <c:pt idx="198">
                  <c:v>45821</c:v>
                </c:pt>
                <c:pt idx="199">
                  <c:v>45822</c:v>
                </c:pt>
                <c:pt idx="200">
                  <c:v>45823</c:v>
                </c:pt>
                <c:pt idx="201">
                  <c:v>45824</c:v>
                </c:pt>
                <c:pt idx="202">
                  <c:v>45825</c:v>
                </c:pt>
                <c:pt idx="203">
                  <c:v>45826</c:v>
                </c:pt>
                <c:pt idx="204">
                  <c:v>45827</c:v>
                </c:pt>
                <c:pt idx="205">
                  <c:v>45828</c:v>
                </c:pt>
                <c:pt idx="206">
                  <c:v>45829</c:v>
                </c:pt>
                <c:pt idx="207">
                  <c:v>45830</c:v>
                </c:pt>
                <c:pt idx="208">
                  <c:v>45831</c:v>
                </c:pt>
                <c:pt idx="209">
                  <c:v>45832</c:v>
                </c:pt>
                <c:pt idx="210">
                  <c:v>45833</c:v>
                </c:pt>
                <c:pt idx="211">
                  <c:v>45834</c:v>
                </c:pt>
                <c:pt idx="212">
                  <c:v>45835</c:v>
                </c:pt>
                <c:pt idx="213">
                  <c:v>45836</c:v>
                </c:pt>
                <c:pt idx="214">
                  <c:v>45837</c:v>
                </c:pt>
                <c:pt idx="215">
                  <c:v>45838</c:v>
                </c:pt>
                <c:pt idx="216">
                  <c:v>45839</c:v>
                </c:pt>
                <c:pt idx="217">
                  <c:v>45840</c:v>
                </c:pt>
                <c:pt idx="218">
                  <c:v>45841</c:v>
                </c:pt>
                <c:pt idx="219">
                  <c:v>45842</c:v>
                </c:pt>
                <c:pt idx="220">
                  <c:v>45843</c:v>
                </c:pt>
                <c:pt idx="221">
                  <c:v>45844</c:v>
                </c:pt>
                <c:pt idx="222">
                  <c:v>45845</c:v>
                </c:pt>
                <c:pt idx="223">
                  <c:v>45846</c:v>
                </c:pt>
                <c:pt idx="224">
                  <c:v>45847</c:v>
                </c:pt>
                <c:pt idx="225">
                  <c:v>45848</c:v>
                </c:pt>
                <c:pt idx="226">
                  <c:v>45849</c:v>
                </c:pt>
                <c:pt idx="227">
                  <c:v>45850</c:v>
                </c:pt>
                <c:pt idx="228">
                  <c:v>45851</c:v>
                </c:pt>
                <c:pt idx="229">
                  <c:v>45852</c:v>
                </c:pt>
                <c:pt idx="230">
                  <c:v>45853</c:v>
                </c:pt>
                <c:pt idx="231">
                  <c:v>45854</c:v>
                </c:pt>
                <c:pt idx="232">
                  <c:v>45855</c:v>
                </c:pt>
                <c:pt idx="233">
                  <c:v>45856</c:v>
                </c:pt>
                <c:pt idx="234">
                  <c:v>45857</c:v>
                </c:pt>
                <c:pt idx="235">
                  <c:v>45858</c:v>
                </c:pt>
                <c:pt idx="236">
                  <c:v>45859</c:v>
                </c:pt>
                <c:pt idx="237">
                  <c:v>45860</c:v>
                </c:pt>
                <c:pt idx="238">
                  <c:v>45861</c:v>
                </c:pt>
                <c:pt idx="239">
                  <c:v>45862</c:v>
                </c:pt>
                <c:pt idx="240">
                  <c:v>45863</c:v>
                </c:pt>
                <c:pt idx="241">
                  <c:v>45864</c:v>
                </c:pt>
                <c:pt idx="242">
                  <c:v>45865</c:v>
                </c:pt>
                <c:pt idx="243">
                  <c:v>45866</c:v>
                </c:pt>
                <c:pt idx="244">
                  <c:v>45867</c:v>
                </c:pt>
                <c:pt idx="245">
                  <c:v>45868</c:v>
                </c:pt>
                <c:pt idx="246">
                  <c:v>45869</c:v>
                </c:pt>
                <c:pt idx="247">
                  <c:v>45870</c:v>
                </c:pt>
                <c:pt idx="248">
                  <c:v>45871</c:v>
                </c:pt>
                <c:pt idx="249">
                  <c:v>45872</c:v>
                </c:pt>
                <c:pt idx="250">
                  <c:v>45873</c:v>
                </c:pt>
                <c:pt idx="251">
                  <c:v>45874</c:v>
                </c:pt>
                <c:pt idx="252">
                  <c:v>45875</c:v>
                </c:pt>
                <c:pt idx="253">
                  <c:v>45876</c:v>
                </c:pt>
                <c:pt idx="254">
                  <c:v>45877</c:v>
                </c:pt>
                <c:pt idx="255">
                  <c:v>45878</c:v>
                </c:pt>
                <c:pt idx="256">
                  <c:v>45879</c:v>
                </c:pt>
                <c:pt idx="257">
                  <c:v>45880</c:v>
                </c:pt>
                <c:pt idx="258">
                  <c:v>45881</c:v>
                </c:pt>
                <c:pt idx="259">
                  <c:v>45882</c:v>
                </c:pt>
                <c:pt idx="260">
                  <c:v>45883</c:v>
                </c:pt>
                <c:pt idx="261">
                  <c:v>45884</c:v>
                </c:pt>
                <c:pt idx="262">
                  <c:v>45885</c:v>
                </c:pt>
                <c:pt idx="263">
                  <c:v>45886</c:v>
                </c:pt>
                <c:pt idx="264">
                  <c:v>45887</c:v>
                </c:pt>
                <c:pt idx="265">
                  <c:v>45888</c:v>
                </c:pt>
                <c:pt idx="266">
                  <c:v>45889</c:v>
                </c:pt>
                <c:pt idx="267">
                  <c:v>45890</c:v>
                </c:pt>
                <c:pt idx="268">
                  <c:v>45891</c:v>
                </c:pt>
                <c:pt idx="269">
                  <c:v>45892</c:v>
                </c:pt>
                <c:pt idx="270">
                  <c:v>45893</c:v>
                </c:pt>
                <c:pt idx="271">
                  <c:v>45894</c:v>
                </c:pt>
                <c:pt idx="272">
                  <c:v>45895</c:v>
                </c:pt>
                <c:pt idx="273">
                  <c:v>45896</c:v>
                </c:pt>
                <c:pt idx="274">
                  <c:v>45897</c:v>
                </c:pt>
                <c:pt idx="275">
                  <c:v>45898</c:v>
                </c:pt>
                <c:pt idx="276">
                  <c:v>45899</c:v>
                </c:pt>
                <c:pt idx="277">
                  <c:v>45900</c:v>
                </c:pt>
                <c:pt idx="278">
                  <c:v>45901</c:v>
                </c:pt>
                <c:pt idx="279">
                  <c:v>45902</c:v>
                </c:pt>
                <c:pt idx="280">
                  <c:v>45903</c:v>
                </c:pt>
                <c:pt idx="281">
                  <c:v>45904</c:v>
                </c:pt>
                <c:pt idx="282">
                  <c:v>45905</c:v>
                </c:pt>
                <c:pt idx="283">
                  <c:v>45906</c:v>
                </c:pt>
                <c:pt idx="284">
                  <c:v>45907</c:v>
                </c:pt>
                <c:pt idx="285">
                  <c:v>45908</c:v>
                </c:pt>
                <c:pt idx="286">
                  <c:v>45909</c:v>
                </c:pt>
                <c:pt idx="287">
                  <c:v>45910</c:v>
                </c:pt>
                <c:pt idx="288">
                  <c:v>45911</c:v>
                </c:pt>
                <c:pt idx="289">
                  <c:v>45912</c:v>
                </c:pt>
                <c:pt idx="290">
                  <c:v>45913</c:v>
                </c:pt>
                <c:pt idx="291">
                  <c:v>45914</c:v>
                </c:pt>
                <c:pt idx="292">
                  <c:v>45915</c:v>
                </c:pt>
                <c:pt idx="293">
                  <c:v>45916</c:v>
                </c:pt>
                <c:pt idx="294">
                  <c:v>45917</c:v>
                </c:pt>
                <c:pt idx="295">
                  <c:v>45918</c:v>
                </c:pt>
                <c:pt idx="296">
                  <c:v>45919</c:v>
                </c:pt>
                <c:pt idx="297">
                  <c:v>45920</c:v>
                </c:pt>
                <c:pt idx="298">
                  <c:v>45921</c:v>
                </c:pt>
                <c:pt idx="299">
                  <c:v>45922</c:v>
                </c:pt>
                <c:pt idx="300">
                  <c:v>45923</c:v>
                </c:pt>
                <c:pt idx="301">
                  <c:v>45924</c:v>
                </c:pt>
                <c:pt idx="302">
                  <c:v>45925</c:v>
                </c:pt>
                <c:pt idx="303">
                  <c:v>45926</c:v>
                </c:pt>
                <c:pt idx="304">
                  <c:v>45927</c:v>
                </c:pt>
                <c:pt idx="305">
                  <c:v>45928</c:v>
                </c:pt>
                <c:pt idx="306">
                  <c:v>45929</c:v>
                </c:pt>
                <c:pt idx="307">
                  <c:v>45930</c:v>
                </c:pt>
                <c:pt idx="308">
                  <c:v>45931</c:v>
                </c:pt>
                <c:pt idx="309">
                  <c:v>45932</c:v>
                </c:pt>
                <c:pt idx="310">
                  <c:v>45933</c:v>
                </c:pt>
                <c:pt idx="311">
                  <c:v>45934</c:v>
                </c:pt>
                <c:pt idx="312">
                  <c:v>45935</c:v>
                </c:pt>
                <c:pt idx="313">
                  <c:v>45936</c:v>
                </c:pt>
                <c:pt idx="314">
                  <c:v>45937</c:v>
                </c:pt>
                <c:pt idx="315">
                  <c:v>45938</c:v>
                </c:pt>
                <c:pt idx="316">
                  <c:v>45939</c:v>
                </c:pt>
                <c:pt idx="317">
                  <c:v>45940</c:v>
                </c:pt>
                <c:pt idx="318">
                  <c:v>45941</c:v>
                </c:pt>
                <c:pt idx="319">
                  <c:v>45942</c:v>
                </c:pt>
                <c:pt idx="320">
                  <c:v>45943</c:v>
                </c:pt>
                <c:pt idx="321">
                  <c:v>45944</c:v>
                </c:pt>
                <c:pt idx="322">
                  <c:v>45945</c:v>
                </c:pt>
                <c:pt idx="323">
                  <c:v>45946</c:v>
                </c:pt>
                <c:pt idx="324">
                  <c:v>45947</c:v>
                </c:pt>
                <c:pt idx="325">
                  <c:v>45948</c:v>
                </c:pt>
                <c:pt idx="326">
                  <c:v>45949</c:v>
                </c:pt>
                <c:pt idx="327">
                  <c:v>45950</c:v>
                </c:pt>
                <c:pt idx="328">
                  <c:v>45951</c:v>
                </c:pt>
                <c:pt idx="329">
                  <c:v>45952</c:v>
                </c:pt>
                <c:pt idx="330">
                  <c:v>45953</c:v>
                </c:pt>
                <c:pt idx="331">
                  <c:v>45954</c:v>
                </c:pt>
                <c:pt idx="332">
                  <c:v>45955</c:v>
                </c:pt>
                <c:pt idx="333">
                  <c:v>45956</c:v>
                </c:pt>
                <c:pt idx="334">
                  <c:v>45957</c:v>
                </c:pt>
                <c:pt idx="335">
                  <c:v>45958</c:v>
                </c:pt>
                <c:pt idx="336">
                  <c:v>45959</c:v>
                </c:pt>
                <c:pt idx="337">
                  <c:v>45960</c:v>
                </c:pt>
                <c:pt idx="338">
                  <c:v>45961</c:v>
                </c:pt>
                <c:pt idx="339">
                  <c:v>45962</c:v>
                </c:pt>
                <c:pt idx="340">
                  <c:v>45963</c:v>
                </c:pt>
                <c:pt idx="341">
                  <c:v>45964</c:v>
                </c:pt>
                <c:pt idx="342">
                  <c:v>45965</c:v>
                </c:pt>
                <c:pt idx="343">
                  <c:v>45966</c:v>
                </c:pt>
                <c:pt idx="344">
                  <c:v>45967</c:v>
                </c:pt>
                <c:pt idx="345">
                  <c:v>45968</c:v>
                </c:pt>
                <c:pt idx="346">
                  <c:v>45969</c:v>
                </c:pt>
                <c:pt idx="347">
                  <c:v>45970</c:v>
                </c:pt>
                <c:pt idx="348">
                  <c:v>45971</c:v>
                </c:pt>
                <c:pt idx="349">
                  <c:v>45972</c:v>
                </c:pt>
                <c:pt idx="350">
                  <c:v>45973</c:v>
                </c:pt>
                <c:pt idx="351">
                  <c:v>45974</c:v>
                </c:pt>
                <c:pt idx="352">
                  <c:v>45975</c:v>
                </c:pt>
                <c:pt idx="353">
                  <c:v>45976</c:v>
                </c:pt>
                <c:pt idx="354">
                  <c:v>45977</c:v>
                </c:pt>
                <c:pt idx="355">
                  <c:v>45978</c:v>
                </c:pt>
                <c:pt idx="356">
                  <c:v>45979</c:v>
                </c:pt>
                <c:pt idx="357">
                  <c:v>45980</c:v>
                </c:pt>
                <c:pt idx="358">
                  <c:v>45981</c:v>
                </c:pt>
                <c:pt idx="359">
                  <c:v>45982</c:v>
                </c:pt>
                <c:pt idx="360">
                  <c:v>45983</c:v>
                </c:pt>
                <c:pt idx="361">
                  <c:v>45984</c:v>
                </c:pt>
                <c:pt idx="362">
                  <c:v>45985</c:v>
                </c:pt>
                <c:pt idx="363">
                  <c:v>45986</c:v>
                </c:pt>
                <c:pt idx="364">
                  <c:v>45987</c:v>
                </c:pt>
                <c:pt idx="365">
                  <c:v>45988</c:v>
                </c:pt>
                <c:pt idx="366">
                  <c:v>45989</c:v>
                </c:pt>
                <c:pt idx="367">
                  <c:v>45990</c:v>
                </c:pt>
                <c:pt idx="368">
                  <c:v>45991</c:v>
                </c:pt>
                <c:pt idx="369">
                  <c:v>45992</c:v>
                </c:pt>
                <c:pt idx="370">
                  <c:v>45993</c:v>
                </c:pt>
                <c:pt idx="371">
                  <c:v>45994</c:v>
                </c:pt>
                <c:pt idx="372">
                  <c:v>45995</c:v>
                </c:pt>
                <c:pt idx="373">
                  <c:v>45996</c:v>
                </c:pt>
                <c:pt idx="374">
                  <c:v>45997</c:v>
                </c:pt>
                <c:pt idx="375">
                  <c:v>45998</c:v>
                </c:pt>
                <c:pt idx="376">
                  <c:v>45999</c:v>
                </c:pt>
                <c:pt idx="377">
                  <c:v>46000</c:v>
                </c:pt>
                <c:pt idx="378">
                  <c:v>46001</c:v>
                </c:pt>
                <c:pt idx="379">
                  <c:v>46002</c:v>
                </c:pt>
                <c:pt idx="380">
                  <c:v>46003</c:v>
                </c:pt>
                <c:pt idx="381">
                  <c:v>46004</c:v>
                </c:pt>
                <c:pt idx="382">
                  <c:v>46005</c:v>
                </c:pt>
                <c:pt idx="383">
                  <c:v>46006</c:v>
                </c:pt>
                <c:pt idx="384">
                  <c:v>46007</c:v>
                </c:pt>
                <c:pt idx="385">
                  <c:v>46008</c:v>
                </c:pt>
                <c:pt idx="386">
                  <c:v>46009</c:v>
                </c:pt>
                <c:pt idx="387">
                  <c:v>46010</c:v>
                </c:pt>
                <c:pt idx="388">
                  <c:v>46011</c:v>
                </c:pt>
                <c:pt idx="389">
                  <c:v>46012</c:v>
                </c:pt>
                <c:pt idx="390">
                  <c:v>46013</c:v>
                </c:pt>
                <c:pt idx="391">
                  <c:v>46014</c:v>
                </c:pt>
                <c:pt idx="392">
                  <c:v>46015</c:v>
                </c:pt>
                <c:pt idx="393">
                  <c:v>46016</c:v>
                </c:pt>
                <c:pt idx="394">
                  <c:v>46017</c:v>
                </c:pt>
                <c:pt idx="395">
                  <c:v>46018</c:v>
                </c:pt>
                <c:pt idx="396">
                  <c:v>46019</c:v>
                </c:pt>
                <c:pt idx="397">
                  <c:v>46020</c:v>
                </c:pt>
                <c:pt idx="398">
                  <c:v>46021</c:v>
                </c:pt>
                <c:pt idx="399">
                  <c:v>46022</c:v>
                </c:pt>
              </c:numCache>
            </c:numRef>
          </c:cat>
          <c:val>
            <c:numRef>
              <c:f>'久期计算(24特别国债03)'!$C$112:$C$511</c:f>
              <c:numCache>
                <c:formatCode>General</c:formatCode>
                <c:ptCount val="400"/>
                <c:pt idx="0">
                  <c:v>28.583974891946454</c:v>
                </c:pt>
                <c:pt idx="1">
                  <c:v>28.581273715043682</c:v>
                </c:pt>
                <c:pt idx="2">
                  <c:v>28.578572538140889</c:v>
                </c:pt>
                <c:pt idx="3">
                  <c:v>28.575871361238143</c:v>
                </c:pt>
                <c:pt idx="4">
                  <c:v>28.573170184335336</c:v>
                </c:pt>
                <c:pt idx="5">
                  <c:v>28.570469007432571</c:v>
                </c:pt>
                <c:pt idx="6">
                  <c:v>28.567767830529796</c:v>
                </c:pt>
                <c:pt idx="7">
                  <c:v>28.565066653627028</c:v>
                </c:pt>
                <c:pt idx="8">
                  <c:v>28.562365476724231</c:v>
                </c:pt>
                <c:pt idx="9">
                  <c:v>28.55966429982147</c:v>
                </c:pt>
                <c:pt idx="10">
                  <c:v>28.556963122918685</c:v>
                </c:pt>
                <c:pt idx="11">
                  <c:v>28.55426194601591</c:v>
                </c:pt>
                <c:pt idx="12">
                  <c:v>28.551560769113117</c:v>
                </c:pt>
                <c:pt idx="13">
                  <c:v>28.548859592210352</c:v>
                </c:pt>
                <c:pt idx="14">
                  <c:v>28.546158415307577</c:v>
                </c:pt>
                <c:pt idx="15">
                  <c:v>28.543457238404802</c:v>
                </c:pt>
                <c:pt idx="16">
                  <c:v>28.540756061502016</c:v>
                </c:pt>
                <c:pt idx="17">
                  <c:v>28.538054884599237</c:v>
                </c:pt>
                <c:pt idx="18">
                  <c:v>28.873418231815759</c:v>
                </c:pt>
                <c:pt idx="19">
                  <c:v>28.870702213281646</c:v>
                </c:pt>
                <c:pt idx="20">
                  <c:v>28.867986194747548</c:v>
                </c:pt>
                <c:pt idx="21">
                  <c:v>28.865270176213436</c:v>
                </c:pt>
                <c:pt idx="22">
                  <c:v>28.86255415767932</c:v>
                </c:pt>
                <c:pt idx="23">
                  <c:v>28.859838139145218</c:v>
                </c:pt>
                <c:pt idx="24">
                  <c:v>28.857122120611109</c:v>
                </c:pt>
                <c:pt idx="25">
                  <c:v>28.854406102076986</c:v>
                </c:pt>
                <c:pt idx="26">
                  <c:v>28.851690083542888</c:v>
                </c:pt>
                <c:pt idx="27">
                  <c:v>28.848974065008768</c:v>
                </c:pt>
                <c:pt idx="28">
                  <c:v>28.846258046474659</c:v>
                </c:pt>
                <c:pt idx="29">
                  <c:v>28.843542027940551</c:v>
                </c:pt>
                <c:pt idx="30">
                  <c:v>28.840826009406456</c:v>
                </c:pt>
                <c:pt idx="31">
                  <c:v>28.838109990872333</c:v>
                </c:pt>
                <c:pt idx="32">
                  <c:v>28.835393972338213</c:v>
                </c:pt>
                <c:pt idx="33">
                  <c:v>28.832677953804115</c:v>
                </c:pt>
                <c:pt idx="34">
                  <c:v>28.829961935270003</c:v>
                </c:pt>
                <c:pt idx="35">
                  <c:v>28.827245916735887</c:v>
                </c:pt>
                <c:pt idx="36">
                  <c:v>28.824529898201781</c:v>
                </c:pt>
                <c:pt idx="37">
                  <c:v>28.821813879667673</c:v>
                </c:pt>
                <c:pt idx="38">
                  <c:v>28.819097861133546</c:v>
                </c:pt>
                <c:pt idx="39">
                  <c:v>28.81638184259943</c:v>
                </c:pt>
                <c:pt idx="40">
                  <c:v>28.813665824065328</c:v>
                </c:pt>
                <c:pt idx="41">
                  <c:v>28.810949805531227</c:v>
                </c:pt>
                <c:pt idx="42">
                  <c:v>28.808233786997118</c:v>
                </c:pt>
                <c:pt idx="43">
                  <c:v>28.805517768463002</c:v>
                </c:pt>
                <c:pt idx="44">
                  <c:v>28.802801749928896</c:v>
                </c:pt>
                <c:pt idx="45">
                  <c:v>28.800085731394784</c:v>
                </c:pt>
                <c:pt idx="46">
                  <c:v>28.797369712860675</c:v>
                </c:pt>
                <c:pt idx="47">
                  <c:v>28.794653694326563</c:v>
                </c:pt>
                <c:pt idx="48">
                  <c:v>28.791937675792443</c:v>
                </c:pt>
                <c:pt idx="49">
                  <c:v>28.789221657258338</c:v>
                </c:pt>
                <c:pt idx="50">
                  <c:v>28.786505638724226</c:v>
                </c:pt>
                <c:pt idx="51">
                  <c:v>28.783789620190142</c:v>
                </c:pt>
                <c:pt idx="52">
                  <c:v>28.781073601656008</c:v>
                </c:pt>
                <c:pt idx="53">
                  <c:v>28.77835758312191</c:v>
                </c:pt>
                <c:pt idx="54">
                  <c:v>28.775641564587787</c:v>
                </c:pt>
                <c:pt idx="55">
                  <c:v>28.772925546053678</c:v>
                </c:pt>
                <c:pt idx="56">
                  <c:v>28.770209527519579</c:v>
                </c:pt>
                <c:pt idx="57">
                  <c:v>28.767493508985446</c:v>
                </c:pt>
                <c:pt idx="58">
                  <c:v>28.764777490451355</c:v>
                </c:pt>
                <c:pt idx="59">
                  <c:v>28.762061471917232</c:v>
                </c:pt>
                <c:pt idx="60">
                  <c:v>28.759345453383126</c:v>
                </c:pt>
                <c:pt idx="61">
                  <c:v>28.75662943484901</c:v>
                </c:pt>
                <c:pt idx="62">
                  <c:v>28.753913416314905</c:v>
                </c:pt>
                <c:pt idx="63">
                  <c:v>28.751197397780796</c:v>
                </c:pt>
                <c:pt idx="64">
                  <c:v>28.748481379246687</c:v>
                </c:pt>
                <c:pt idx="65">
                  <c:v>28.745765360712571</c:v>
                </c:pt>
                <c:pt idx="66">
                  <c:v>28.74304934217847</c:v>
                </c:pt>
                <c:pt idx="67">
                  <c:v>28.740333323644357</c:v>
                </c:pt>
                <c:pt idx="68">
                  <c:v>28.737617305110245</c:v>
                </c:pt>
                <c:pt idx="69">
                  <c:v>28.734901286576129</c:v>
                </c:pt>
                <c:pt idx="70">
                  <c:v>28.73218526804202</c:v>
                </c:pt>
                <c:pt idx="71">
                  <c:v>28.729469249507918</c:v>
                </c:pt>
                <c:pt idx="72">
                  <c:v>28.726753230973809</c:v>
                </c:pt>
                <c:pt idx="73">
                  <c:v>28.724037212439683</c:v>
                </c:pt>
                <c:pt idx="74">
                  <c:v>28.721321193905595</c:v>
                </c:pt>
                <c:pt idx="75">
                  <c:v>28.718605175371472</c:v>
                </c:pt>
                <c:pt idx="76">
                  <c:v>28.715889156837353</c:v>
                </c:pt>
                <c:pt idx="77">
                  <c:v>28.713173138303244</c:v>
                </c:pt>
                <c:pt idx="78">
                  <c:v>28.710457119769131</c:v>
                </c:pt>
                <c:pt idx="79">
                  <c:v>28.707741101235012</c:v>
                </c:pt>
                <c:pt idx="80">
                  <c:v>28.705025082700928</c:v>
                </c:pt>
                <c:pt idx="81">
                  <c:v>28.702309064166805</c:v>
                </c:pt>
                <c:pt idx="82">
                  <c:v>28.699593045632707</c:v>
                </c:pt>
                <c:pt idx="83">
                  <c:v>28.696877027098591</c:v>
                </c:pt>
                <c:pt idx="84">
                  <c:v>28.694161008564482</c:v>
                </c:pt>
                <c:pt idx="85">
                  <c:v>28.691444990030366</c:v>
                </c:pt>
                <c:pt idx="86">
                  <c:v>28.688728971496246</c:v>
                </c:pt>
                <c:pt idx="87">
                  <c:v>28.686012952962152</c:v>
                </c:pt>
                <c:pt idx="88">
                  <c:v>28.683296934428036</c:v>
                </c:pt>
                <c:pt idx="89">
                  <c:v>28.680580915893923</c:v>
                </c:pt>
                <c:pt idx="90">
                  <c:v>28.677864897359807</c:v>
                </c:pt>
                <c:pt idx="91">
                  <c:v>28.675148878825688</c:v>
                </c:pt>
                <c:pt idx="92">
                  <c:v>28.672432860291579</c:v>
                </c:pt>
                <c:pt idx="93">
                  <c:v>28.66971684175747</c:v>
                </c:pt>
                <c:pt idx="94">
                  <c:v>28.667000823223372</c:v>
                </c:pt>
                <c:pt idx="95">
                  <c:v>28.66428480468926</c:v>
                </c:pt>
                <c:pt idx="96">
                  <c:v>28.661568786155147</c:v>
                </c:pt>
                <c:pt idx="97">
                  <c:v>28.658852767621052</c:v>
                </c:pt>
                <c:pt idx="98">
                  <c:v>28.656136749086919</c:v>
                </c:pt>
                <c:pt idx="99">
                  <c:v>28.653420730552824</c:v>
                </c:pt>
                <c:pt idx="100">
                  <c:v>28.650704712018715</c:v>
                </c:pt>
                <c:pt idx="101">
                  <c:v>28.647988693484592</c:v>
                </c:pt>
                <c:pt idx="102">
                  <c:v>28.64527267495049</c:v>
                </c:pt>
                <c:pt idx="103">
                  <c:v>28.642556656416382</c:v>
                </c:pt>
                <c:pt idx="104">
                  <c:v>28.63984063788228</c:v>
                </c:pt>
                <c:pt idx="105">
                  <c:v>28.637124619348157</c:v>
                </c:pt>
                <c:pt idx="106">
                  <c:v>28.634408600814051</c:v>
                </c:pt>
                <c:pt idx="107">
                  <c:v>28.631692582279957</c:v>
                </c:pt>
                <c:pt idx="108">
                  <c:v>28.62897656374582</c:v>
                </c:pt>
                <c:pt idx="109">
                  <c:v>28.626260545211711</c:v>
                </c:pt>
                <c:pt idx="110">
                  <c:v>28.623544526677598</c:v>
                </c:pt>
                <c:pt idx="111">
                  <c:v>28.620828508143507</c:v>
                </c:pt>
                <c:pt idx="112">
                  <c:v>28.618112489609395</c:v>
                </c:pt>
                <c:pt idx="113">
                  <c:v>28.615396471075282</c:v>
                </c:pt>
                <c:pt idx="114">
                  <c:v>28.612680452541163</c:v>
                </c:pt>
                <c:pt idx="115">
                  <c:v>28.609964434007058</c:v>
                </c:pt>
                <c:pt idx="116">
                  <c:v>28.607248415472942</c:v>
                </c:pt>
                <c:pt idx="117">
                  <c:v>28.604532396938822</c:v>
                </c:pt>
                <c:pt idx="118">
                  <c:v>28.601816378404731</c:v>
                </c:pt>
                <c:pt idx="119">
                  <c:v>28.599100359870601</c:v>
                </c:pt>
                <c:pt idx="120">
                  <c:v>28.596384341336488</c:v>
                </c:pt>
                <c:pt idx="121">
                  <c:v>28.59366832280238</c:v>
                </c:pt>
                <c:pt idx="122">
                  <c:v>28.590952304268278</c:v>
                </c:pt>
                <c:pt idx="123">
                  <c:v>28.588236285734165</c:v>
                </c:pt>
                <c:pt idx="124">
                  <c:v>28.585520267200053</c:v>
                </c:pt>
                <c:pt idx="125">
                  <c:v>28.582804248665941</c:v>
                </c:pt>
                <c:pt idx="126">
                  <c:v>28.580088230131828</c:v>
                </c:pt>
                <c:pt idx="127">
                  <c:v>28.577372211597723</c:v>
                </c:pt>
                <c:pt idx="128">
                  <c:v>28.574656193063603</c:v>
                </c:pt>
                <c:pt idx="129">
                  <c:v>28.571940174529498</c:v>
                </c:pt>
                <c:pt idx="130">
                  <c:v>28.569224155995396</c:v>
                </c:pt>
                <c:pt idx="131">
                  <c:v>28.566508137461277</c:v>
                </c:pt>
                <c:pt idx="132">
                  <c:v>28.563792118927175</c:v>
                </c:pt>
                <c:pt idx="133">
                  <c:v>28.561076100393056</c:v>
                </c:pt>
                <c:pt idx="134">
                  <c:v>28.558360081858943</c:v>
                </c:pt>
                <c:pt idx="135">
                  <c:v>28.555644063324834</c:v>
                </c:pt>
                <c:pt idx="136">
                  <c:v>28.55292804479075</c:v>
                </c:pt>
                <c:pt idx="137">
                  <c:v>28.550212026256627</c:v>
                </c:pt>
                <c:pt idx="138">
                  <c:v>28.547496007722511</c:v>
                </c:pt>
                <c:pt idx="139">
                  <c:v>28.544779989188392</c:v>
                </c:pt>
                <c:pt idx="140">
                  <c:v>28.542063970654286</c:v>
                </c:pt>
                <c:pt idx="141">
                  <c:v>28.539347952120188</c:v>
                </c:pt>
                <c:pt idx="142">
                  <c:v>28.536631933586055</c:v>
                </c:pt>
                <c:pt idx="143">
                  <c:v>28.533915915051953</c:v>
                </c:pt>
                <c:pt idx="144">
                  <c:v>28.531199896517851</c:v>
                </c:pt>
                <c:pt idx="145">
                  <c:v>28.528483877983728</c:v>
                </c:pt>
                <c:pt idx="146">
                  <c:v>28.525767859449623</c:v>
                </c:pt>
                <c:pt idx="147">
                  <c:v>28.52305184091551</c:v>
                </c:pt>
                <c:pt idx="148">
                  <c:v>28.520335822381405</c:v>
                </c:pt>
                <c:pt idx="149">
                  <c:v>28.517619803847289</c:v>
                </c:pt>
                <c:pt idx="150">
                  <c:v>28.51490378531318</c:v>
                </c:pt>
                <c:pt idx="151">
                  <c:v>28.512187766779075</c:v>
                </c:pt>
                <c:pt idx="152">
                  <c:v>28.509471748244984</c:v>
                </c:pt>
                <c:pt idx="153">
                  <c:v>28.506755729710854</c:v>
                </c:pt>
                <c:pt idx="154">
                  <c:v>28.504039711176745</c:v>
                </c:pt>
                <c:pt idx="155">
                  <c:v>28.501323692642618</c:v>
                </c:pt>
                <c:pt idx="156">
                  <c:v>28.49860767410852</c:v>
                </c:pt>
                <c:pt idx="157">
                  <c:v>28.495891655574415</c:v>
                </c:pt>
                <c:pt idx="158">
                  <c:v>28.493175637040295</c:v>
                </c:pt>
                <c:pt idx="159">
                  <c:v>28.490459618506193</c:v>
                </c:pt>
                <c:pt idx="160">
                  <c:v>28.487743599972084</c:v>
                </c:pt>
                <c:pt idx="161">
                  <c:v>28.485027581437969</c:v>
                </c:pt>
                <c:pt idx="162">
                  <c:v>28.48231156290386</c:v>
                </c:pt>
                <c:pt idx="163">
                  <c:v>28.479595544369737</c:v>
                </c:pt>
                <c:pt idx="164">
                  <c:v>28.476879525835649</c:v>
                </c:pt>
                <c:pt idx="165">
                  <c:v>28.474163507301533</c:v>
                </c:pt>
                <c:pt idx="166">
                  <c:v>28.471447488767424</c:v>
                </c:pt>
                <c:pt idx="167">
                  <c:v>28.468731470233305</c:v>
                </c:pt>
                <c:pt idx="168">
                  <c:v>28.466015451699199</c:v>
                </c:pt>
                <c:pt idx="169">
                  <c:v>28.463299433165076</c:v>
                </c:pt>
                <c:pt idx="170">
                  <c:v>28.460583414630978</c:v>
                </c:pt>
                <c:pt idx="171">
                  <c:v>28.457867396096855</c:v>
                </c:pt>
                <c:pt idx="172">
                  <c:v>28.45515137756275</c:v>
                </c:pt>
                <c:pt idx="173">
                  <c:v>28.452435359028648</c:v>
                </c:pt>
                <c:pt idx="174">
                  <c:v>28.44971934049455</c:v>
                </c:pt>
                <c:pt idx="175">
                  <c:v>28.447003321960434</c:v>
                </c:pt>
                <c:pt idx="176">
                  <c:v>28.444287303426314</c:v>
                </c:pt>
                <c:pt idx="177">
                  <c:v>28.441571284892202</c:v>
                </c:pt>
                <c:pt idx="178">
                  <c:v>28.438855266358093</c:v>
                </c:pt>
                <c:pt idx="179">
                  <c:v>28.436139247823963</c:v>
                </c:pt>
                <c:pt idx="180">
                  <c:v>28.433423229289868</c:v>
                </c:pt>
                <c:pt idx="181">
                  <c:v>28.430707210755752</c:v>
                </c:pt>
                <c:pt idx="182">
                  <c:v>28.427991192221658</c:v>
                </c:pt>
                <c:pt idx="183">
                  <c:v>28.425275173687535</c:v>
                </c:pt>
                <c:pt idx="184">
                  <c:v>28.422559155153433</c:v>
                </c:pt>
                <c:pt idx="185">
                  <c:v>28.419843136619328</c:v>
                </c:pt>
                <c:pt idx="186">
                  <c:v>28.417127118085201</c:v>
                </c:pt>
                <c:pt idx="187">
                  <c:v>28.414411099551099</c:v>
                </c:pt>
                <c:pt idx="188">
                  <c:v>28.411695081016983</c:v>
                </c:pt>
                <c:pt idx="189">
                  <c:v>28.408979062482874</c:v>
                </c:pt>
                <c:pt idx="190">
                  <c:v>28.406263043948769</c:v>
                </c:pt>
                <c:pt idx="191">
                  <c:v>28.403547025414664</c:v>
                </c:pt>
                <c:pt idx="192">
                  <c:v>28.400831006880551</c:v>
                </c:pt>
                <c:pt idx="193">
                  <c:v>28.398114988346446</c:v>
                </c:pt>
                <c:pt idx="194">
                  <c:v>28.395398969812334</c:v>
                </c:pt>
                <c:pt idx="195">
                  <c:v>28.392682951278221</c:v>
                </c:pt>
                <c:pt idx="196">
                  <c:v>28.389966932744095</c:v>
                </c:pt>
                <c:pt idx="197">
                  <c:v>28.387250914209986</c:v>
                </c:pt>
                <c:pt idx="198">
                  <c:v>28.384534895675873</c:v>
                </c:pt>
                <c:pt idx="199">
                  <c:v>28.381818877141768</c:v>
                </c:pt>
                <c:pt idx="200">
                  <c:v>28.715433024540946</c:v>
                </c:pt>
                <c:pt idx="201">
                  <c:v>28.712731847638189</c:v>
                </c:pt>
                <c:pt idx="202">
                  <c:v>28.710030670735403</c:v>
                </c:pt>
                <c:pt idx="203">
                  <c:v>28.707329493832628</c:v>
                </c:pt>
                <c:pt idx="204">
                  <c:v>28.704628316929849</c:v>
                </c:pt>
                <c:pt idx="205">
                  <c:v>28.701927140027085</c:v>
                </c:pt>
                <c:pt idx="206">
                  <c:v>28.699225963124299</c:v>
                </c:pt>
                <c:pt idx="207">
                  <c:v>28.696524786221516</c:v>
                </c:pt>
                <c:pt idx="208">
                  <c:v>28.693823609318745</c:v>
                </c:pt>
                <c:pt idx="209">
                  <c:v>28.691122432415963</c:v>
                </c:pt>
                <c:pt idx="210">
                  <c:v>28.688421255513195</c:v>
                </c:pt>
                <c:pt idx="211">
                  <c:v>28.685720078610419</c:v>
                </c:pt>
                <c:pt idx="212">
                  <c:v>28.683018901707644</c:v>
                </c:pt>
                <c:pt idx="213">
                  <c:v>28.680317724804855</c:v>
                </c:pt>
                <c:pt idx="214">
                  <c:v>28.677616547902073</c:v>
                </c:pt>
                <c:pt idx="215">
                  <c:v>28.674915370999308</c:v>
                </c:pt>
                <c:pt idx="216">
                  <c:v>28.67221419409654</c:v>
                </c:pt>
                <c:pt idx="217">
                  <c:v>28.669513017193758</c:v>
                </c:pt>
                <c:pt idx="218">
                  <c:v>28.666811840290986</c:v>
                </c:pt>
                <c:pt idx="219">
                  <c:v>28.664110663388222</c:v>
                </c:pt>
                <c:pt idx="220">
                  <c:v>28.661409486485425</c:v>
                </c:pt>
                <c:pt idx="221">
                  <c:v>28.658708309582639</c:v>
                </c:pt>
                <c:pt idx="222">
                  <c:v>28.656007132679864</c:v>
                </c:pt>
                <c:pt idx="223">
                  <c:v>28.653305955777086</c:v>
                </c:pt>
                <c:pt idx="224">
                  <c:v>28.650604778874317</c:v>
                </c:pt>
                <c:pt idx="225">
                  <c:v>28.647903601971542</c:v>
                </c:pt>
                <c:pt idx="226">
                  <c:v>28.645202425068774</c:v>
                </c:pt>
                <c:pt idx="227">
                  <c:v>28.642501248165985</c:v>
                </c:pt>
                <c:pt idx="228">
                  <c:v>28.639800071263227</c:v>
                </c:pt>
                <c:pt idx="229">
                  <c:v>28.637098894360442</c:v>
                </c:pt>
                <c:pt idx="230">
                  <c:v>28.634397717457666</c:v>
                </c:pt>
                <c:pt idx="231">
                  <c:v>28.631696540554906</c:v>
                </c:pt>
                <c:pt idx="232">
                  <c:v>28.628995363652116</c:v>
                </c:pt>
                <c:pt idx="233">
                  <c:v>28.626294186749327</c:v>
                </c:pt>
                <c:pt idx="234">
                  <c:v>28.623593009846555</c:v>
                </c:pt>
                <c:pt idx="235">
                  <c:v>28.620891832943776</c:v>
                </c:pt>
                <c:pt idx="236">
                  <c:v>28.618190656041008</c:v>
                </c:pt>
                <c:pt idx="237">
                  <c:v>28.615489479138219</c:v>
                </c:pt>
                <c:pt idx="238">
                  <c:v>28.612788302235444</c:v>
                </c:pt>
                <c:pt idx="239">
                  <c:v>28.610087125332665</c:v>
                </c:pt>
                <c:pt idx="240">
                  <c:v>28.607385948429901</c:v>
                </c:pt>
                <c:pt idx="241">
                  <c:v>28.604684771527115</c:v>
                </c:pt>
                <c:pt idx="242">
                  <c:v>28.601983594624333</c:v>
                </c:pt>
                <c:pt idx="243">
                  <c:v>28.599282417721565</c:v>
                </c:pt>
                <c:pt idx="244">
                  <c:v>28.5965812408188</c:v>
                </c:pt>
                <c:pt idx="245">
                  <c:v>28.593880063916004</c:v>
                </c:pt>
                <c:pt idx="246">
                  <c:v>28.591178887013236</c:v>
                </c:pt>
                <c:pt idx="247">
                  <c:v>28.588477710110457</c:v>
                </c:pt>
                <c:pt idx="248">
                  <c:v>28.585776533207682</c:v>
                </c:pt>
                <c:pt idx="249">
                  <c:v>28.583075356304906</c:v>
                </c:pt>
                <c:pt idx="250">
                  <c:v>28.580374179402131</c:v>
                </c:pt>
                <c:pt idx="251">
                  <c:v>28.57767300249937</c:v>
                </c:pt>
                <c:pt idx="252">
                  <c:v>28.574971825596581</c:v>
                </c:pt>
                <c:pt idx="253">
                  <c:v>28.572270648693813</c:v>
                </c:pt>
                <c:pt idx="254">
                  <c:v>28.569569471791027</c:v>
                </c:pt>
                <c:pt idx="255">
                  <c:v>28.566868294888231</c:v>
                </c:pt>
                <c:pt idx="256">
                  <c:v>28.564167117985477</c:v>
                </c:pt>
                <c:pt idx="257">
                  <c:v>28.561465941082695</c:v>
                </c:pt>
                <c:pt idx="258">
                  <c:v>28.558764764179926</c:v>
                </c:pt>
                <c:pt idx="259">
                  <c:v>28.556063587277151</c:v>
                </c:pt>
                <c:pt idx="260">
                  <c:v>28.553362410374358</c:v>
                </c:pt>
                <c:pt idx="261">
                  <c:v>28.550661233471601</c:v>
                </c:pt>
                <c:pt idx="262">
                  <c:v>28.547960056568819</c:v>
                </c:pt>
                <c:pt idx="263">
                  <c:v>28.545258879666044</c:v>
                </c:pt>
                <c:pt idx="264">
                  <c:v>28.542557702763258</c:v>
                </c:pt>
                <c:pt idx="265">
                  <c:v>28.539856525860483</c:v>
                </c:pt>
                <c:pt idx="266">
                  <c:v>28.537155348957715</c:v>
                </c:pt>
                <c:pt idx="267">
                  <c:v>28.534454172054925</c:v>
                </c:pt>
                <c:pt idx="268">
                  <c:v>28.531752995152143</c:v>
                </c:pt>
                <c:pt idx="269">
                  <c:v>28.529051818249375</c:v>
                </c:pt>
                <c:pt idx="270">
                  <c:v>28.5263506413466</c:v>
                </c:pt>
                <c:pt idx="271">
                  <c:v>28.523649464443821</c:v>
                </c:pt>
                <c:pt idx="272">
                  <c:v>28.520948287541049</c:v>
                </c:pt>
                <c:pt idx="273">
                  <c:v>28.518247110638271</c:v>
                </c:pt>
                <c:pt idx="274">
                  <c:v>28.515545933735503</c:v>
                </c:pt>
                <c:pt idx="275">
                  <c:v>28.51284475683272</c:v>
                </c:pt>
                <c:pt idx="276">
                  <c:v>28.510143579929942</c:v>
                </c:pt>
                <c:pt idx="277">
                  <c:v>28.507442403027156</c:v>
                </c:pt>
                <c:pt idx="278">
                  <c:v>28.504741226124395</c:v>
                </c:pt>
                <c:pt idx="279">
                  <c:v>28.502040049221605</c:v>
                </c:pt>
                <c:pt idx="280">
                  <c:v>28.499338872318841</c:v>
                </c:pt>
                <c:pt idx="281">
                  <c:v>28.496637695416052</c:v>
                </c:pt>
                <c:pt idx="282">
                  <c:v>28.493936518513266</c:v>
                </c:pt>
                <c:pt idx="283">
                  <c:v>28.491235341610508</c:v>
                </c:pt>
                <c:pt idx="284">
                  <c:v>28.488534164707723</c:v>
                </c:pt>
                <c:pt idx="285">
                  <c:v>28.485832987804958</c:v>
                </c:pt>
                <c:pt idx="286">
                  <c:v>28.483131810902194</c:v>
                </c:pt>
                <c:pt idx="287">
                  <c:v>28.480430633999404</c:v>
                </c:pt>
                <c:pt idx="288">
                  <c:v>28.477729457096618</c:v>
                </c:pt>
                <c:pt idx="289">
                  <c:v>28.47502828019385</c:v>
                </c:pt>
                <c:pt idx="290">
                  <c:v>28.472327103291086</c:v>
                </c:pt>
                <c:pt idx="291">
                  <c:v>28.469625926388304</c:v>
                </c:pt>
                <c:pt idx="292">
                  <c:v>28.466924749485536</c:v>
                </c:pt>
                <c:pt idx="293">
                  <c:v>28.464223572582728</c:v>
                </c:pt>
                <c:pt idx="294">
                  <c:v>28.461522395679967</c:v>
                </c:pt>
                <c:pt idx="295">
                  <c:v>28.458821218777185</c:v>
                </c:pt>
                <c:pt idx="296">
                  <c:v>28.456120041874406</c:v>
                </c:pt>
                <c:pt idx="297">
                  <c:v>28.453418864971638</c:v>
                </c:pt>
                <c:pt idx="298">
                  <c:v>28.450717688068856</c:v>
                </c:pt>
                <c:pt idx="299">
                  <c:v>28.448016511166077</c:v>
                </c:pt>
                <c:pt idx="300">
                  <c:v>28.445315334263306</c:v>
                </c:pt>
                <c:pt idx="301">
                  <c:v>28.44261415736052</c:v>
                </c:pt>
                <c:pt idx="302">
                  <c:v>28.439912980457738</c:v>
                </c:pt>
                <c:pt idx="303">
                  <c:v>28.437211803554973</c:v>
                </c:pt>
                <c:pt idx="304">
                  <c:v>28.434510626652184</c:v>
                </c:pt>
                <c:pt idx="305">
                  <c:v>28.43180944974943</c:v>
                </c:pt>
                <c:pt idx="306">
                  <c:v>28.429108272846641</c:v>
                </c:pt>
                <c:pt idx="307">
                  <c:v>28.426407095943876</c:v>
                </c:pt>
                <c:pt idx="308">
                  <c:v>28.42370591904109</c:v>
                </c:pt>
                <c:pt idx="309">
                  <c:v>28.421004742138308</c:v>
                </c:pt>
                <c:pt idx="310">
                  <c:v>28.418303565235533</c:v>
                </c:pt>
                <c:pt idx="311">
                  <c:v>28.415602388332758</c:v>
                </c:pt>
                <c:pt idx="312">
                  <c:v>28.412901211429997</c:v>
                </c:pt>
                <c:pt idx="313">
                  <c:v>28.410200034527204</c:v>
                </c:pt>
                <c:pt idx="314">
                  <c:v>28.407498857624432</c:v>
                </c:pt>
                <c:pt idx="315">
                  <c:v>28.404797680721654</c:v>
                </c:pt>
                <c:pt idx="316">
                  <c:v>28.402096503818878</c:v>
                </c:pt>
                <c:pt idx="317">
                  <c:v>28.399395326916103</c:v>
                </c:pt>
                <c:pt idx="318">
                  <c:v>28.396694150013325</c:v>
                </c:pt>
                <c:pt idx="319">
                  <c:v>28.393992973110553</c:v>
                </c:pt>
                <c:pt idx="320">
                  <c:v>28.391291796207781</c:v>
                </c:pt>
                <c:pt idx="321">
                  <c:v>28.388590619304999</c:v>
                </c:pt>
                <c:pt idx="322">
                  <c:v>28.385889442402224</c:v>
                </c:pt>
                <c:pt idx="323">
                  <c:v>28.383188265499445</c:v>
                </c:pt>
                <c:pt idx="324">
                  <c:v>28.380487088596681</c:v>
                </c:pt>
                <c:pt idx="325">
                  <c:v>28.377785911693884</c:v>
                </c:pt>
                <c:pt idx="326">
                  <c:v>28.375084734791127</c:v>
                </c:pt>
                <c:pt idx="327">
                  <c:v>28.372383557888334</c:v>
                </c:pt>
                <c:pt idx="328">
                  <c:v>28.369682380985552</c:v>
                </c:pt>
                <c:pt idx="329">
                  <c:v>28.36698120408278</c:v>
                </c:pt>
                <c:pt idx="330">
                  <c:v>28.364280027180001</c:v>
                </c:pt>
                <c:pt idx="331">
                  <c:v>28.361578850277237</c:v>
                </c:pt>
                <c:pt idx="332">
                  <c:v>28.358877673374458</c:v>
                </c:pt>
                <c:pt idx="333">
                  <c:v>28.356176496471672</c:v>
                </c:pt>
                <c:pt idx="334">
                  <c:v>28.353475319568904</c:v>
                </c:pt>
                <c:pt idx="335">
                  <c:v>28.350774142666108</c:v>
                </c:pt>
                <c:pt idx="336">
                  <c:v>28.348072965763354</c:v>
                </c:pt>
                <c:pt idx="337">
                  <c:v>28.345371788860575</c:v>
                </c:pt>
                <c:pt idx="338">
                  <c:v>28.342670611957786</c:v>
                </c:pt>
                <c:pt idx="339">
                  <c:v>28.339969435055011</c:v>
                </c:pt>
                <c:pt idx="340">
                  <c:v>28.337268258152246</c:v>
                </c:pt>
                <c:pt idx="341">
                  <c:v>28.334567081249464</c:v>
                </c:pt>
                <c:pt idx="342">
                  <c:v>28.331865904346664</c:v>
                </c:pt>
                <c:pt idx="343">
                  <c:v>28.329164727443928</c:v>
                </c:pt>
                <c:pt idx="344">
                  <c:v>28.326463550541149</c:v>
                </c:pt>
                <c:pt idx="345">
                  <c:v>28.323762373638374</c:v>
                </c:pt>
                <c:pt idx="346">
                  <c:v>28.321061196735581</c:v>
                </c:pt>
                <c:pt idx="347">
                  <c:v>28.318360019832806</c:v>
                </c:pt>
                <c:pt idx="348">
                  <c:v>28.315658842930024</c:v>
                </c:pt>
                <c:pt idx="349">
                  <c:v>28.312957666027252</c:v>
                </c:pt>
                <c:pt idx="350">
                  <c:v>28.31025648912447</c:v>
                </c:pt>
                <c:pt idx="351">
                  <c:v>28.307555312221712</c:v>
                </c:pt>
                <c:pt idx="352">
                  <c:v>28.304854135318916</c:v>
                </c:pt>
                <c:pt idx="353">
                  <c:v>28.302152958416162</c:v>
                </c:pt>
                <c:pt idx="354">
                  <c:v>28.299451781513383</c:v>
                </c:pt>
                <c:pt idx="355">
                  <c:v>28.296750604610587</c:v>
                </c:pt>
                <c:pt idx="356">
                  <c:v>28.294049427707812</c:v>
                </c:pt>
                <c:pt idx="357">
                  <c:v>28.291348250805029</c:v>
                </c:pt>
                <c:pt idx="358">
                  <c:v>28.288647073902272</c:v>
                </c:pt>
                <c:pt idx="359">
                  <c:v>28.285945896999497</c:v>
                </c:pt>
                <c:pt idx="360">
                  <c:v>28.283244720096711</c:v>
                </c:pt>
                <c:pt idx="361">
                  <c:v>28.280543543193943</c:v>
                </c:pt>
                <c:pt idx="362">
                  <c:v>28.27784236629115</c:v>
                </c:pt>
                <c:pt idx="363">
                  <c:v>28.275141189388375</c:v>
                </c:pt>
                <c:pt idx="364">
                  <c:v>28.272440012485593</c:v>
                </c:pt>
                <c:pt idx="365">
                  <c:v>28.269738835582828</c:v>
                </c:pt>
                <c:pt idx="366">
                  <c:v>28.267037658680056</c:v>
                </c:pt>
                <c:pt idx="367">
                  <c:v>28.264336481777264</c:v>
                </c:pt>
                <c:pt idx="368">
                  <c:v>28.261635304874513</c:v>
                </c:pt>
                <c:pt idx="369">
                  <c:v>28.25893412797171</c:v>
                </c:pt>
                <c:pt idx="370">
                  <c:v>28.256232951068949</c:v>
                </c:pt>
                <c:pt idx="371">
                  <c:v>28.253531774166166</c:v>
                </c:pt>
                <c:pt idx="372">
                  <c:v>28.250830597263406</c:v>
                </c:pt>
                <c:pt idx="373">
                  <c:v>28.248129420360613</c:v>
                </c:pt>
                <c:pt idx="374">
                  <c:v>28.245428243457845</c:v>
                </c:pt>
                <c:pt idx="375">
                  <c:v>28.242727066555055</c:v>
                </c:pt>
                <c:pt idx="376">
                  <c:v>28.240025889652291</c:v>
                </c:pt>
                <c:pt idx="377">
                  <c:v>28.237324712749491</c:v>
                </c:pt>
                <c:pt idx="378">
                  <c:v>28.234623535846726</c:v>
                </c:pt>
                <c:pt idx="379">
                  <c:v>28.231922358943951</c:v>
                </c:pt>
                <c:pt idx="380">
                  <c:v>28.229221182041183</c:v>
                </c:pt>
                <c:pt idx="381">
                  <c:v>28.226520005138397</c:v>
                </c:pt>
                <c:pt idx="382">
                  <c:v>28.223818828235611</c:v>
                </c:pt>
                <c:pt idx="383">
                  <c:v>28.555693029135959</c:v>
                </c:pt>
                <c:pt idx="384">
                  <c:v>28.55297701060185</c:v>
                </c:pt>
                <c:pt idx="385">
                  <c:v>28.550260992067756</c:v>
                </c:pt>
                <c:pt idx="386">
                  <c:v>28.547544973533647</c:v>
                </c:pt>
                <c:pt idx="387">
                  <c:v>28.544828954999527</c:v>
                </c:pt>
                <c:pt idx="388">
                  <c:v>28.542112936465422</c:v>
                </c:pt>
                <c:pt idx="389">
                  <c:v>28.539396917931317</c:v>
                </c:pt>
                <c:pt idx="390">
                  <c:v>28.536680899397204</c:v>
                </c:pt>
                <c:pt idx="391">
                  <c:v>28.533964880863095</c:v>
                </c:pt>
                <c:pt idx="392">
                  <c:v>28.531248862328972</c:v>
                </c:pt>
                <c:pt idx="393">
                  <c:v>28.528532843794864</c:v>
                </c:pt>
                <c:pt idx="394">
                  <c:v>28.525816825260755</c:v>
                </c:pt>
                <c:pt idx="395">
                  <c:v>28.523100806726653</c:v>
                </c:pt>
                <c:pt idx="396">
                  <c:v>28.520384788192548</c:v>
                </c:pt>
                <c:pt idx="397">
                  <c:v>28.517668769658421</c:v>
                </c:pt>
                <c:pt idx="398">
                  <c:v>28.514952751124323</c:v>
                </c:pt>
                <c:pt idx="399">
                  <c:v>28.512236732590218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A-441F-8416-D5E509F0F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78224"/>
        <c:axId val="14770544"/>
      </c:lineChart>
      <c:dateAx>
        <c:axId val="147782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70544"/>
        <c:crosses val="autoZero"/>
        <c:auto val="1"/>
        <c:lblOffset val="100"/>
        <c:baseTimeUnit val="days"/>
      </c:dateAx>
      <c:valAx>
        <c:axId val="14770544"/>
        <c:scaling>
          <c:orientation val="minMax"/>
          <c:min val="28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7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$I$1" lockText="1" noThreeD="1"/>
</file>

<file path=xl/ctrlProps/ctrlProp2.xml><?xml version="1.0" encoding="utf-8"?>
<formControlPr xmlns="http://schemas.microsoft.com/office/spreadsheetml/2009/9/main" objectType="CheckBox" checked="Checked" fmlaLink="$J$1" lockText="1" noThreeD="1"/>
</file>

<file path=xl/ctrlProps/ctrlProp3.xml><?xml version="1.0" encoding="utf-8"?>
<formControlPr xmlns="http://schemas.microsoft.com/office/spreadsheetml/2009/9/main" objectType="CheckBox" checked="Checked" fmlaLink="$K$1" lockText="1" noThreeD="1"/>
</file>

<file path=xl/ctrlProps/ctrlProp4.xml><?xml version="1.0" encoding="utf-8"?>
<formControlPr xmlns="http://schemas.microsoft.com/office/spreadsheetml/2009/9/main" objectType="CheckBox" checked="Checked" fmlaLink="$L$1" lockText="1" noThreeD="1"/>
</file>

<file path=xl/ctrlProps/ctrlProp5.xml><?xml version="1.0" encoding="utf-8"?>
<formControlPr xmlns="http://schemas.microsoft.com/office/spreadsheetml/2009/9/main" objectType="CheckBox" checked="Checked" fmlaLink="$M$1" lockText="1" noThreeD="1"/>
</file>

<file path=xl/ctrlProps/ctrlProp6.xml><?xml version="1.0" encoding="utf-8"?>
<formControlPr xmlns="http://schemas.microsoft.com/office/spreadsheetml/2009/9/main" objectType="CheckBox" checked="Checked" fmlaLink="$N$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116682</xdr:colOff>
      <xdr:row>13</xdr:row>
      <xdr:rowOff>35714</xdr:rowOff>
    </xdr:from>
    <xdr:to>
      <xdr:col>12</xdr:col>
      <xdr:colOff>59532</xdr:colOff>
      <xdr:row>28</xdr:row>
      <xdr:rowOff>64289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EB6DD75E-88F6-5BB5-C25E-D465F624C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0</xdr:row>
          <xdr:rowOff>142875</xdr:rowOff>
        </xdr:from>
        <xdr:to>
          <xdr:col>8</xdr:col>
          <xdr:colOff>419100</xdr:colOff>
          <xdr:row>2</xdr:row>
          <xdr:rowOff>28575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0</xdr:row>
          <xdr:rowOff>161925</xdr:rowOff>
        </xdr:from>
        <xdr:to>
          <xdr:col>10</xdr:col>
          <xdr:colOff>152400</xdr:colOff>
          <xdr:row>2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0</xdr:row>
          <xdr:rowOff>161925</xdr:rowOff>
        </xdr:from>
        <xdr:to>
          <xdr:col>11</xdr:col>
          <xdr:colOff>114300</xdr:colOff>
          <xdr:row>2</xdr:row>
          <xdr:rowOff>28575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0</xdr:row>
          <xdr:rowOff>152400</xdr:rowOff>
        </xdr:from>
        <xdr:to>
          <xdr:col>12</xdr:col>
          <xdr:colOff>142875</xdr:colOff>
          <xdr:row>2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638175</xdr:colOff>
          <xdr:row>0</xdr:row>
          <xdr:rowOff>152400</xdr:rowOff>
        </xdr:from>
        <xdr:to>
          <xdr:col>13</xdr:col>
          <xdr:colOff>76200</xdr:colOff>
          <xdr:row>2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0</xdr:row>
          <xdr:rowOff>161925</xdr:rowOff>
        </xdr:from>
        <xdr:to>
          <xdr:col>14</xdr:col>
          <xdr:colOff>104775</xdr:colOff>
          <xdr:row>2</xdr:row>
          <xdr:rowOff>28575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F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381001</xdr:colOff>
      <xdr:row>6</xdr:row>
      <xdr:rowOff>66673</xdr:rowOff>
    </xdr:from>
    <xdr:to>
      <xdr:col>16</xdr:col>
      <xdr:colOff>66675</xdr:colOff>
      <xdr:row>33</xdr:row>
      <xdr:rowOff>9525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702E0322-2C37-404A-C4EB-5F9B24772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111</xdr:row>
      <xdr:rowOff>0</xdr:rowOff>
    </xdr:from>
    <xdr:to>
      <xdr:col>12</xdr:col>
      <xdr:colOff>38100</xdr:colOff>
      <xdr:row>126</xdr:row>
      <xdr:rowOff>100012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569AB239-EDBE-46A4-B745-7207BAD8E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3FFF-A734-4F65-BBD9-CADFAD6FBB1C}">
  <dimension ref="A1:G100"/>
  <sheetViews>
    <sheetView topLeftCell="A17" zoomScale="200" zoomScaleNormal="200" workbookViewId="0">
      <selection activeCell="B28" sqref="B28"/>
    </sheetView>
  </sheetViews>
  <sheetFormatPr defaultRowHeight="13.9" x14ac:dyDescent="0.4"/>
  <cols>
    <col min="2" max="2" width="11.796875" customWidth="1"/>
    <col min="6" max="6" width="9.86328125" customWidth="1"/>
    <col min="7" max="7" width="9.53125" customWidth="1"/>
  </cols>
  <sheetData>
    <row r="1" spans="1:7" x14ac:dyDescent="0.4">
      <c r="A1" s="1" t="s">
        <v>0</v>
      </c>
      <c r="B1" s="3">
        <v>44750</v>
      </c>
      <c r="C1" s="1" t="s">
        <v>1</v>
      </c>
      <c r="D1" s="3">
        <v>46576</v>
      </c>
      <c r="E1" s="4" t="s">
        <v>2</v>
      </c>
      <c r="F1" s="5">
        <v>47307</v>
      </c>
      <c r="G1" s="1"/>
    </row>
    <row r="2" spans="1:7" x14ac:dyDescent="0.4">
      <c r="A2" s="1" t="s">
        <v>3</v>
      </c>
      <c r="B2" s="7">
        <v>3.6999999999999998E-2</v>
      </c>
      <c r="C2" s="1" t="s">
        <v>4</v>
      </c>
      <c r="D2" s="1" t="s">
        <v>5</v>
      </c>
      <c r="E2" s="1" t="s">
        <v>6</v>
      </c>
      <c r="F2" s="1" t="s">
        <v>7</v>
      </c>
      <c r="G2" s="1"/>
    </row>
    <row r="3" spans="1:7" ht="27.75" x14ac:dyDescent="0.4">
      <c r="A3" s="1" t="s">
        <v>8</v>
      </c>
      <c r="B3" s="3">
        <v>45623</v>
      </c>
      <c r="C3" s="1" t="s">
        <v>9</v>
      </c>
      <c r="D3" s="3">
        <v>45481</v>
      </c>
      <c r="E3" s="1"/>
      <c r="F3" s="1"/>
      <c r="G3" s="1"/>
    </row>
    <row r="4" spans="1:7" x14ac:dyDescent="0.4">
      <c r="A4" s="1" t="s">
        <v>10</v>
      </c>
      <c r="B4" s="4">
        <v>72.099999999999994</v>
      </c>
      <c r="C4" s="1"/>
      <c r="D4" s="1" t="s">
        <v>11</v>
      </c>
      <c r="E4" s="4">
        <v>1.4395</v>
      </c>
      <c r="F4" s="1"/>
      <c r="G4" s="1"/>
    </row>
    <row r="5" spans="1:7" x14ac:dyDescent="0.4">
      <c r="A5" s="1" t="s">
        <v>12</v>
      </c>
      <c r="B5" s="4">
        <v>73.539500000000004</v>
      </c>
      <c r="C5" s="1"/>
      <c r="D5" s="8" t="s">
        <v>13</v>
      </c>
      <c r="E5" s="9">
        <v>0.1797</v>
      </c>
      <c r="F5" s="8" t="s">
        <v>14</v>
      </c>
      <c r="G5" s="9">
        <v>0.11890000000000001</v>
      </c>
    </row>
    <row r="6" spans="1:7" ht="27.75" x14ac:dyDescent="0.4">
      <c r="A6" s="1" t="s">
        <v>15</v>
      </c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</row>
    <row r="7" spans="1:7" x14ac:dyDescent="0.4">
      <c r="A7" s="4">
        <v>1</v>
      </c>
      <c r="B7" s="3">
        <v>45846</v>
      </c>
      <c r="C7" s="4">
        <v>3.7</v>
      </c>
      <c r="D7" s="4">
        <v>3.7</v>
      </c>
      <c r="E7" s="10">
        <f>_xlfn.DAYS(B7,B3)/365</f>
        <v>0.61095890410958908</v>
      </c>
      <c r="F7" s="12">
        <f>C7/(1+$E$5)^E7</f>
        <v>3.3446620195669436</v>
      </c>
      <c r="G7" s="12">
        <f>D7/(1+$G$5)^E7</f>
        <v>3.4545561882717069</v>
      </c>
    </row>
    <row r="8" spans="1:7" x14ac:dyDescent="0.4">
      <c r="A8" s="4">
        <v>2</v>
      </c>
      <c r="B8" s="3">
        <v>46211</v>
      </c>
      <c r="C8" s="4">
        <v>3.7</v>
      </c>
      <c r="D8" s="4">
        <v>3.7</v>
      </c>
      <c r="E8" s="10">
        <f>E7+1</f>
        <v>1.6109589041095891</v>
      </c>
      <c r="F8" s="12">
        <f t="shared" ref="F8:F9" si="0">C8/(1+$E$5)^E8</f>
        <v>2.8351801471280358</v>
      </c>
      <c r="G8" s="12">
        <f t="shared" ref="G8:G11" si="1">D8/(1+$G$5)^E8</f>
        <v>3.0874574924226539</v>
      </c>
    </row>
    <row r="9" spans="1:7" x14ac:dyDescent="0.4">
      <c r="A9" s="4">
        <v>3</v>
      </c>
      <c r="B9" s="3">
        <v>46576</v>
      </c>
      <c r="C9" s="4">
        <v>103.7</v>
      </c>
      <c r="D9" s="4">
        <v>3.7</v>
      </c>
      <c r="E9" s="10">
        <f t="shared" ref="E9:E11" si="2">E8+1</f>
        <v>2.6109589041095891</v>
      </c>
      <c r="F9" s="12">
        <f t="shared" si="0"/>
        <v>67.357523616214237</v>
      </c>
      <c r="G9" s="12">
        <f t="shared" si="1"/>
        <v>2.759368569508136</v>
      </c>
    </row>
    <row r="10" spans="1:7" x14ac:dyDescent="0.4">
      <c r="A10" s="4">
        <v>4</v>
      </c>
      <c r="B10" s="3">
        <v>46942</v>
      </c>
      <c r="C10" s="1"/>
      <c r="D10" s="4">
        <v>3.7</v>
      </c>
      <c r="E10" s="10">
        <f t="shared" si="2"/>
        <v>3.6109589041095891</v>
      </c>
      <c r="F10" s="13"/>
      <c r="G10" s="12">
        <f t="shared" si="1"/>
        <v>2.4661440428171741</v>
      </c>
    </row>
    <row r="11" spans="1:7" x14ac:dyDescent="0.4">
      <c r="A11" s="4">
        <v>5</v>
      </c>
      <c r="B11" s="3">
        <v>47307</v>
      </c>
      <c r="C11" s="1"/>
      <c r="D11" s="4">
        <v>103.7</v>
      </c>
      <c r="E11" s="10">
        <f t="shared" si="2"/>
        <v>4.6109589041095891</v>
      </c>
      <c r="F11" s="14"/>
      <c r="G11" s="12">
        <f t="shared" si="1"/>
        <v>61.773782948054908</v>
      </c>
    </row>
    <row r="12" spans="1:7" x14ac:dyDescent="0.4">
      <c r="A12" s="1"/>
      <c r="B12" s="1"/>
      <c r="C12" s="1"/>
      <c r="D12" s="1"/>
      <c r="E12" s="1"/>
      <c r="F12" s="11">
        <f>SUM(F7:F9)</f>
        <v>73.53736578290922</v>
      </c>
      <c r="G12" s="11">
        <f>SUM(G7:G11)</f>
        <v>73.541309241074572</v>
      </c>
    </row>
    <row r="15" spans="1:7" x14ac:dyDescent="0.4">
      <c r="A15" t="s">
        <v>22</v>
      </c>
      <c r="B15" t="s">
        <v>23</v>
      </c>
      <c r="C15" t="s">
        <v>24</v>
      </c>
      <c r="D15" t="s">
        <v>25</v>
      </c>
      <c r="E15" t="s">
        <v>26</v>
      </c>
    </row>
    <row r="16" spans="1:7" x14ac:dyDescent="0.4">
      <c r="A16">
        <v>1</v>
      </c>
      <c r="B16" s="2">
        <v>46942</v>
      </c>
      <c r="C16">
        <v>6.9</v>
      </c>
      <c r="D16">
        <v>1</v>
      </c>
    </row>
    <row r="17" spans="1:5" x14ac:dyDescent="0.4">
      <c r="A17">
        <v>2</v>
      </c>
      <c r="B17" s="2">
        <v>47307</v>
      </c>
      <c r="C17">
        <v>106.9</v>
      </c>
      <c r="D17">
        <v>2</v>
      </c>
    </row>
    <row r="20" spans="1:5" x14ac:dyDescent="0.4">
      <c r="A20" s="6"/>
      <c r="B20" s="15" t="s">
        <v>27</v>
      </c>
      <c r="C20" t="s">
        <v>28</v>
      </c>
      <c r="D20" t="s">
        <v>29</v>
      </c>
      <c r="E20" t="s">
        <v>30</v>
      </c>
    </row>
    <row r="21" spans="1:5" x14ac:dyDescent="0.4">
      <c r="A21" s="6"/>
      <c r="B21" s="6">
        <v>1E-3</v>
      </c>
      <c r="C21">
        <f>2.1/(1+B21)+2.1/(1+B21)^2+2.1/(1+B21)^3+2.1/(1+B21)^4+102.1/(1+B21)^5</f>
        <v>109.97006986025166</v>
      </c>
      <c r="D21">
        <v>100</v>
      </c>
      <c r="E21">
        <f>C21</f>
        <v>109.97006986025166</v>
      </c>
    </row>
    <row r="22" spans="1:5" x14ac:dyDescent="0.4">
      <c r="A22" s="6"/>
      <c r="B22" s="6">
        <v>2E-3</v>
      </c>
      <c r="C22">
        <f t="shared" ref="C22:C85" si="3">2.1/(1+B22)+2.1/(1+B22)^2+2.1/(1+B22)^3+2.1/(1+B22)^4+102.1/(1+B22)^5</f>
        <v>109.44326493981767</v>
      </c>
      <c r="D22">
        <v>100</v>
      </c>
      <c r="E22">
        <f t="shared" ref="E22:E41" si="4">C22</f>
        <v>109.44326493981767</v>
      </c>
    </row>
    <row r="23" spans="1:5" x14ac:dyDescent="0.4">
      <c r="A23" s="6"/>
      <c r="B23" s="6">
        <v>3.0000000000000001E-3</v>
      </c>
      <c r="C23">
        <f t="shared" si="3"/>
        <v>108.91956361627942</v>
      </c>
      <c r="D23">
        <v>100</v>
      </c>
      <c r="E23">
        <f t="shared" si="4"/>
        <v>108.91956361627942</v>
      </c>
    </row>
    <row r="24" spans="1:5" x14ac:dyDescent="0.4">
      <c r="A24" s="6"/>
      <c r="B24" s="6">
        <v>4.0000000000000001E-3</v>
      </c>
      <c r="C24">
        <f t="shared" si="3"/>
        <v>108.3989444384719</v>
      </c>
      <c r="D24">
        <v>100</v>
      </c>
      <c r="E24">
        <f t="shared" si="4"/>
        <v>108.3989444384719</v>
      </c>
    </row>
    <row r="25" spans="1:5" x14ac:dyDescent="0.4">
      <c r="A25" s="16"/>
      <c r="B25" s="6">
        <v>5.0000000000000001E-3</v>
      </c>
      <c r="C25">
        <f t="shared" si="3"/>
        <v>107.88138612495827</v>
      </c>
      <c r="D25">
        <v>100</v>
      </c>
      <c r="E25">
        <f t="shared" si="4"/>
        <v>107.88138612495827</v>
      </c>
    </row>
    <row r="26" spans="1:5" x14ac:dyDescent="0.4">
      <c r="A26" s="16"/>
      <c r="B26" s="6">
        <v>6.0000000000000001E-3</v>
      </c>
      <c r="C26">
        <f t="shared" si="3"/>
        <v>107.36686756251744</v>
      </c>
      <c r="D26">
        <v>100</v>
      </c>
      <c r="E26">
        <f t="shared" si="4"/>
        <v>107.36686756251744</v>
      </c>
    </row>
    <row r="27" spans="1:5" x14ac:dyDescent="0.4">
      <c r="A27" s="16"/>
      <c r="B27" s="6">
        <v>7.0000000000000001E-3</v>
      </c>
      <c r="C27">
        <f t="shared" si="3"/>
        <v>106.85536780464898</v>
      </c>
      <c r="D27">
        <v>100</v>
      </c>
      <c r="E27">
        <f t="shared" si="4"/>
        <v>106.85536780464898</v>
      </c>
    </row>
    <row r="28" spans="1:5" x14ac:dyDescent="0.4">
      <c r="A28" s="6"/>
      <c r="B28" s="6">
        <v>8.0000000000000002E-3</v>
      </c>
      <c r="C28">
        <f t="shared" si="3"/>
        <v>106.34686607009024</v>
      </c>
      <c r="D28">
        <v>100</v>
      </c>
      <c r="E28">
        <f t="shared" si="4"/>
        <v>106.34686607009024</v>
      </c>
    </row>
    <row r="29" spans="1:5" x14ac:dyDescent="0.4">
      <c r="B29" s="6">
        <v>8.9999999999999993E-3</v>
      </c>
      <c r="C29">
        <f t="shared" si="3"/>
        <v>105.84134174135053</v>
      </c>
      <c r="D29">
        <v>100</v>
      </c>
      <c r="E29">
        <f t="shared" si="4"/>
        <v>105.84134174135053</v>
      </c>
    </row>
    <row r="30" spans="1:5" x14ac:dyDescent="0.4">
      <c r="B30" s="6">
        <v>0.01</v>
      </c>
      <c r="C30">
        <f t="shared" si="3"/>
        <v>105.33877436325763</v>
      </c>
      <c r="D30">
        <v>100</v>
      </c>
      <c r="E30">
        <f t="shared" si="4"/>
        <v>105.33877436325763</v>
      </c>
    </row>
    <row r="31" spans="1:5" x14ac:dyDescent="0.4">
      <c r="B31" s="6">
        <v>1.0999999999999999E-2</v>
      </c>
      <c r="C31">
        <f t="shared" si="3"/>
        <v>104.83914364152045</v>
      </c>
      <c r="D31">
        <v>100</v>
      </c>
      <c r="E31">
        <f t="shared" si="4"/>
        <v>104.83914364152045</v>
      </c>
    </row>
    <row r="32" spans="1:5" x14ac:dyDescent="0.4">
      <c r="B32" s="6">
        <v>1.2E-2</v>
      </c>
      <c r="C32">
        <f t="shared" si="3"/>
        <v>104.3424294413043</v>
      </c>
      <c r="D32">
        <v>100</v>
      </c>
      <c r="E32">
        <f t="shared" si="4"/>
        <v>104.3424294413043</v>
      </c>
    </row>
    <row r="33" spans="2:5" x14ac:dyDescent="0.4">
      <c r="B33" s="6">
        <v>1.2999999999999999E-2</v>
      </c>
      <c r="C33">
        <f t="shared" si="3"/>
        <v>103.84861178582148</v>
      </c>
      <c r="D33">
        <v>100</v>
      </c>
      <c r="E33">
        <f t="shared" si="4"/>
        <v>103.84861178582148</v>
      </c>
    </row>
    <row r="34" spans="2:5" x14ac:dyDescent="0.4">
      <c r="B34" s="6">
        <v>1.4E-2</v>
      </c>
      <c r="C34">
        <f t="shared" si="3"/>
        <v>103.35767085493455</v>
      </c>
      <c r="D34">
        <v>100</v>
      </c>
      <c r="E34">
        <f t="shared" si="4"/>
        <v>103.35767085493455</v>
      </c>
    </row>
    <row r="35" spans="2:5" x14ac:dyDescent="0.4">
      <c r="B35" s="6">
        <v>1.4999999999999999E-2</v>
      </c>
      <c r="C35">
        <f t="shared" si="3"/>
        <v>102.86958698377448</v>
      </c>
      <c r="D35">
        <v>100</v>
      </c>
      <c r="E35">
        <f t="shared" si="4"/>
        <v>102.86958698377448</v>
      </c>
    </row>
    <row r="36" spans="2:5" x14ac:dyDescent="0.4">
      <c r="B36" s="6">
        <v>1.6E-2</v>
      </c>
      <c r="C36">
        <f t="shared" si="3"/>
        <v>102.3843406613708</v>
      </c>
      <c r="D36">
        <v>100</v>
      </c>
      <c r="E36">
        <f t="shared" si="4"/>
        <v>102.3843406613708</v>
      </c>
    </row>
    <row r="37" spans="2:5" x14ac:dyDescent="0.4">
      <c r="B37" s="6">
        <v>1.7000000000000001E-2</v>
      </c>
      <c r="C37">
        <f t="shared" si="3"/>
        <v>101.90191252929732</v>
      </c>
      <c r="D37">
        <v>100</v>
      </c>
      <c r="E37">
        <f t="shared" si="4"/>
        <v>101.90191252929732</v>
      </c>
    </row>
    <row r="38" spans="2:5" x14ac:dyDescent="0.4">
      <c r="B38" s="6">
        <v>1.7999999999999999E-2</v>
      </c>
      <c r="C38">
        <f t="shared" si="3"/>
        <v>101.42228338032861</v>
      </c>
      <c r="D38">
        <v>100</v>
      </c>
      <c r="E38">
        <f t="shared" si="4"/>
        <v>101.42228338032861</v>
      </c>
    </row>
    <row r="39" spans="2:5" x14ac:dyDescent="0.4">
      <c r="B39" s="6">
        <v>1.9E-2</v>
      </c>
      <c r="C39">
        <f t="shared" si="3"/>
        <v>100.94543415711198</v>
      </c>
      <c r="D39">
        <v>100</v>
      </c>
      <c r="E39">
        <f t="shared" si="4"/>
        <v>100.94543415711198</v>
      </c>
    </row>
    <row r="40" spans="2:5" x14ac:dyDescent="0.4">
      <c r="B40" s="6">
        <v>0.02</v>
      </c>
      <c r="C40">
        <f t="shared" si="3"/>
        <v>100.47134595085042</v>
      </c>
      <c r="D40">
        <v>100</v>
      </c>
      <c r="E40">
        <f t="shared" si="4"/>
        <v>100.47134595085042</v>
      </c>
    </row>
    <row r="41" spans="2:5" x14ac:dyDescent="0.4">
      <c r="B41" s="6">
        <v>2.1000000000000001E-2</v>
      </c>
      <c r="C41">
        <f t="shared" si="3"/>
        <v>100.00000000000006</v>
      </c>
      <c r="D41">
        <v>100</v>
      </c>
      <c r="E41">
        <f t="shared" si="4"/>
        <v>100.00000000000006</v>
      </c>
    </row>
    <row r="42" spans="2:5" x14ac:dyDescent="0.4">
      <c r="B42" s="6">
        <v>2.1999999999999999E-2</v>
      </c>
      <c r="C42">
        <f t="shared" si="3"/>
        <v>99.531377688978793</v>
      </c>
      <c r="D42">
        <f>C42</f>
        <v>99.531377688978793</v>
      </c>
      <c r="E42">
        <v>100</v>
      </c>
    </row>
    <row r="43" spans="2:5" x14ac:dyDescent="0.4">
      <c r="B43" s="6">
        <v>2.3E-2</v>
      </c>
      <c r="C43">
        <f t="shared" si="3"/>
        <v>99.065460546889113</v>
      </c>
      <c r="D43">
        <f t="shared" ref="D43:D100" si="5">C43</f>
        <v>99.065460546889113</v>
      </c>
      <c r="E43">
        <v>100</v>
      </c>
    </row>
    <row r="44" spans="2:5" x14ac:dyDescent="0.4">
      <c r="B44" s="6">
        <v>2.4E-2</v>
      </c>
      <c r="C44">
        <f t="shared" si="3"/>
        <v>98.602230246251551</v>
      </c>
      <c r="D44">
        <f t="shared" si="5"/>
        <v>98.602230246251551</v>
      </c>
      <c r="E44">
        <v>100</v>
      </c>
    </row>
    <row r="45" spans="2:5" x14ac:dyDescent="0.4">
      <c r="B45" s="6">
        <v>2.5000000000000001E-2</v>
      </c>
      <c r="C45">
        <f t="shared" si="3"/>
        <v>98.141668601752301</v>
      </c>
      <c r="D45">
        <f t="shared" si="5"/>
        <v>98.141668601752301</v>
      </c>
      <c r="E45">
        <v>100</v>
      </c>
    </row>
    <row r="46" spans="2:5" x14ac:dyDescent="0.4">
      <c r="B46" s="6">
        <v>2.5999999999999999E-2</v>
      </c>
      <c r="C46">
        <f t="shared" si="3"/>
        <v>97.683757569001216</v>
      </c>
      <c r="D46">
        <f t="shared" si="5"/>
        <v>97.683757569001216</v>
      </c>
      <c r="E46">
        <v>100</v>
      </c>
    </row>
    <row r="47" spans="2:5" x14ac:dyDescent="0.4">
      <c r="B47" s="6">
        <v>2.7E-2</v>
      </c>
      <c r="C47">
        <f t="shared" si="3"/>
        <v>97.22847924330344</v>
      </c>
      <c r="D47">
        <f t="shared" si="5"/>
        <v>97.22847924330344</v>
      </c>
      <c r="E47">
        <v>100</v>
      </c>
    </row>
    <row r="48" spans="2:5" x14ac:dyDescent="0.4">
      <c r="B48" s="6">
        <v>2.8000000000000001E-2</v>
      </c>
      <c r="C48">
        <f t="shared" si="3"/>
        <v>96.77581585844159</v>
      </c>
      <c r="D48">
        <f t="shared" si="5"/>
        <v>96.77581585844159</v>
      </c>
      <c r="E48">
        <v>100</v>
      </c>
    </row>
    <row r="49" spans="2:5" x14ac:dyDescent="0.4">
      <c r="B49" s="6">
        <v>2.9000000000000001E-2</v>
      </c>
      <c r="C49">
        <f t="shared" si="3"/>
        <v>96.325749785470876</v>
      </c>
      <c r="D49">
        <f t="shared" si="5"/>
        <v>96.325749785470876</v>
      </c>
      <c r="E49">
        <v>100</v>
      </c>
    </row>
    <row r="50" spans="2:5" x14ac:dyDescent="0.4">
      <c r="B50" s="6">
        <v>0.03</v>
      </c>
      <c r="C50">
        <f t="shared" si="3"/>
        <v>95.878263531524922</v>
      </c>
      <c r="D50">
        <f t="shared" si="5"/>
        <v>95.878263531524922</v>
      </c>
      <c r="E50">
        <v>100</v>
      </c>
    </row>
    <row r="51" spans="2:5" x14ac:dyDescent="0.4">
      <c r="B51" s="6">
        <v>3.1E-2</v>
      </c>
      <c r="C51">
        <f t="shared" si="3"/>
        <v>95.433339738633833</v>
      </c>
      <c r="D51">
        <f t="shared" si="5"/>
        <v>95.433339738633833</v>
      </c>
      <c r="E51">
        <v>100</v>
      </c>
    </row>
    <row r="52" spans="2:5" x14ac:dyDescent="0.4">
      <c r="B52" s="6">
        <v>3.2000000000000001E-2</v>
      </c>
      <c r="C52">
        <f t="shared" si="3"/>
        <v>94.990961182553121</v>
      </c>
      <c r="D52">
        <f t="shared" si="5"/>
        <v>94.990961182553121</v>
      </c>
      <c r="E52">
        <v>100</v>
      </c>
    </row>
    <row r="53" spans="2:5" x14ac:dyDescent="0.4">
      <c r="B53" s="6">
        <v>3.3000000000000002E-2</v>
      </c>
      <c r="C53">
        <f t="shared" si="3"/>
        <v>94.551110771604556</v>
      </c>
      <c r="D53">
        <f t="shared" si="5"/>
        <v>94.551110771604556</v>
      </c>
      <c r="E53">
        <v>100</v>
      </c>
    </row>
    <row r="54" spans="2:5" x14ac:dyDescent="0.4">
      <c r="B54" s="6">
        <v>3.4000000000000002E-2</v>
      </c>
      <c r="C54">
        <f t="shared" si="3"/>
        <v>94.113771545527243</v>
      </c>
      <c r="D54">
        <f t="shared" si="5"/>
        <v>94.113771545527243</v>
      </c>
      <c r="E54">
        <v>100</v>
      </c>
    </row>
    <row r="55" spans="2:5" x14ac:dyDescent="0.4">
      <c r="B55" s="6">
        <v>3.5000000000000003E-2</v>
      </c>
      <c r="C55">
        <f t="shared" si="3"/>
        <v>93.678926674340985</v>
      </c>
      <c r="D55">
        <f t="shared" si="5"/>
        <v>93.678926674340985</v>
      </c>
      <c r="E55">
        <v>100</v>
      </c>
    </row>
    <row r="56" spans="2:5" x14ac:dyDescent="0.4">
      <c r="B56" s="6">
        <v>3.5999999999999997E-2</v>
      </c>
      <c r="C56">
        <f t="shared" si="3"/>
        <v>93.246559457219263</v>
      </c>
      <c r="D56">
        <f t="shared" si="5"/>
        <v>93.246559457219263</v>
      </c>
      <c r="E56">
        <v>100</v>
      </c>
    </row>
    <row r="57" spans="2:5" x14ac:dyDescent="0.4">
      <c r="B57" s="6">
        <v>3.6999999999999998E-2</v>
      </c>
      <c r="C57">
        <f t="shared" si="3"/>
        <v>92.816653321374346</v>
      </c>
      <c r="D57">
        <f t="shared" si="5"/>
        <v>92.816653321374346</v>
      </c>
      <c r="E57">
        <v>100</v>
      </c>
    </row>
    <row r="58" spans="2:5" x14ac:dyDescent="0.4">
      <c r="B58" s="6">
        <v>3.7999999999999999E-2</v>
      </c>
      <c r="C58">
        <f t="shared" si="3"/>
        <v>92.389191820951709</v>
      </c>
      <c r="D58">
        <f t="shared" si="5"/>
        <v>92.389191820951709</v>
      </c>
      <c r="E58">
        <v>100</v>
      </c>
    </row>
    <row r="59" spans="2:5" x14ac:dyDescent="0.4">
      <c r="B59" s="6">
        <v>3.9E-2</v>
      </c>
      <c r="C59">
        <f t="shared" si="3"/>
        <v>91.964158635936542</v>
      </c>
      <c r="D59">
        <f t="shared" si="5"/>
        <v>91.964158635936542</v>
      </c>
      <c r="E59">
        <v>100</v>
      </c>
    </row>
    <row r="60" spans="2:5" x14ac:dyDescent="0.4">
      <c r="B60" s="6">
        <v>0.04</v>
      </c>
      <c r="C60">
        <f t="shared" si="3"/>
        <v>91.541537571069185</v>
      </c>
      <c r="D60">
        <f t="shared" si="5"/>
        <v>91.541537571069185</v>
      </c>
      <c r="E60">
        <v>100</v>
      </c>
    </row>
    <row r="61" spans="2:5" x14ac:dyDescent="0.4">
      <c r="B61" s="6">
        <v>4.1000000000000002E-2</v>
      </c>
      <c r="C61">
        <f t="shared" si="3"/>
        <v>91.121312554772601</v>
      </c>
      <c r="D61">
        <f t="shared" si="5"/>
        <v>91.121312554772601</v>
      </c>
      <c r="E61">
        <v>100</v>
      </c>
    </row>
    <row r="62" spans="2:5" x14ac:dyDescent="0.4">
      <c r="B62" s="6">
        <v>4.2000000000000003E-2</v>
      </c>
      <c r="C62">
        <f t="shared" si="3"/>
        <v>90.703467638088327</v>
      </c>
      <c r="D62">
        <f t="shared" si="5"/>
        <v>90.703467638088327</v>
      </c>
      <c r="E62">
        <v>100</v>
      </c>
    </row>
    <row r="63" spans="2:5" x14ac:dyDescent="0.4">
      <c r="B63" s="6">
        <v>4.2999999999999997E-2</v>
      </c>
      <c r="C63">
        <f t="shared" si="3"/>
        <v>90.287986993624273</v>
      </c>
      <c r="D63">
        <f t="shared" si="5"/>
        <v>90.287986993624273</v>
      </c>
      <c r="E63">
        <v>100</v>
      </c>
    </row>
    <row r="64" spans="2:5" x14ac:dyDescent="0.4">
      <c r="B64" s="6">
        <v>4.3999999999999997E-2</v>
      </c>
      <c r="C64">
        <f t="shared" si="3"/>
        <v>89.874854914511104</v>
      </c>
      <c r="D64">
        <f t="shared" si="5"/>
        <v>89.874854914511104</v>
      </c>
      <c r="E64">
        <v>100</v>
      </c>
    </row>
    <row r="65" spans="2:5" x14ac:dyDescent="0.4">
      <c r="B65" s="6">
        <v>4.4999999999999998E-2</v>
      </c>
      <c r="C65">
        <f t="shared" si="3"/>
        <v>89.464055813369839</v>
      </c>
      <c r="D65">
        <f t="shared" si="5"/>
        <v>89.464055813369839</v>
      </c>
      <c r="E65">
        <v>100</v>
      </c>
    </row>
    <row r="66" spans="2:5" x14ac:dyDescent="0.4">
      <c r="B66" s="6">
        <v>4.5999999999999999E-2</v>
      </c>
      <c r="C66">
        <f t="shared" si="3"/>
        <v>89.055574221288083</v>
      </c>
      <c r="D66">
        <f t="shared" si="5"/>
        <v>89.055574221288083</v>
      </c>
      <c r="E66">
        <v>100</v>
      </c>
    </row>
    <row r="67" spans="2:5" x14ac:dyDescent="0.4">
      <c r="B67" s="6">
        <v>4.7E-2</v>
      </c>
      <c r="C67">
        <f t="shared" si="3"/>
        <v>88.649394786807278</v>
      </c>
      <c r="D67">
        <f t="shared" si="5"/>
        <v>88.649394786807278</v>
      </c>
      <c r="E67">
        <v>100</v>
      </c>
    </row>
    <row r="68" spans="2:5" x14ac:dyDescent="0.4">
      <c r="B68" s="6">
        <v>4.8000000000000001E-2</v>
      </c>
      <c r="C68">
        <f t="shared" si="3"/>
        <v>88.245502274918081</v>
      </c>
      <c r="D68">
        <f t="shared" si="5"/>
        <v>88.245502274918081</v>
      </c>
      <c r="E68">
        <v>100</v>
      </c>
    </row>
    <row r="69" spans="2:5" x14ac:dyDescent="0.4">
      <c r="B69" s="6">
        <v>4.9000000000000002E-2</v>
      </c>
      <c r="C69">
        <f t="shared" si="3"/>
        <v>87.843881566066969</v>
      </c>
      <c r="D69">
        <f t="shared" si="5"/>
        <v>87.843881566066969</v>
      </c>
      <c r="E69">
        <v>100</v>
      </c>
    </row>
    <row r="70" spans="2:5" x14ac:dyDescent="0.4">
      <c r="B70" s="6">
        <v>0.05</v>
      </c>
      <c r="C70">
        <f t="shared" si="3"/>
        <v>87.444517655170614</v>
      </c>
      <c r="D70">
        <f t="shared" si="5"/>
        <v>87.444517655170614</v>
      </c>
      <c r="E70">
        <v>100</v>
      </c>
    </row>
    <row r="71" spans="2:5" x14ac:dyDescent="0.4">
      <c r="B71" s="6">
        <v>5.0999999999999997E-2</v>
      </c>
      <c r="C71">
        <f t="shared" si="3"/>
        <v>87.047395650640922</v>
      </c>
      <c r="D71">
        <f t="shared" si="5"/>
        <v>87.047395650640922</v>
      </c>
      <c r="E71">
        <v>100</v>
      </c>
    </row>
    <row r="72" spans="2:5" x14ac:dyDescent="0.4">
      <c r="B72" s="6">
        <v>5.1999999999999998E-2</v>
      </c>
      <c r="C72">
        <f t="shared" si="3"/>
        <v>86.652500773418396</v>
      </c>
      <c r="D72">
        <f t="shared" si="5"/>
        <v>86.652500773418396</v>
      </c>
      <c r="E72">
        <v>100</v>
      </c>
    </row>
    <row r="73" spans="2:5" x14ac:dyDescent="0.4">
      <c r="B73" s="6">
        <v>5.2999999999999999E-2</v>
      </c>
      <c r="C73">
        <f t="shared" si="3"/>
        <v>86.259818356015401</v>
      </c>
      <c r="D73">
        <f t="shared" si="5"/>
        <v>86.259818356015401</v>
      </c>
      <c r="E73">
        <v>100</v>
      </c>
    </row>
    <row r="74" spans="2:5" x14ac:dyDescent="0.4">
      <c r="B74" s="6">
        <v>5.3999999999999999E-2</v>
      </c>
      <c r="C74">
        <f t="shared" si="3"/>
        <v>85.869333841567538</v>
      </c>
      <c r="D74">
        <f t="shared" si="5"/>
        <v>85.869333841567538</v>
      </c>
      <c r="E74">
        <v>100</v>
      </c>
    </row>
    <row r="75" spans="2:5" x14ac:dyDescent="0.4">
      <c r="B75" s="6">
        <v>5.5E-2</v>
      </c>
      <c r="C75">
        <f t="shared" si="3"/>
        <v>85.481032782895056</v>
      </c>
      <c r="D75">
        <f t="shared" si="5"/>
        <v>85.481032782895056</v>
      </c>
      <c r="E75">
        <v>100</v>
      </c>
    </row>
    <row r="76" spans="2:5" x14ac:dyDescent="0.4">
      <c r="B76" s="6">
        <v>5.6000000000000001E-2</v>
      </c>
      <c r="C76">
        <f t="shared" si="3"/>
        <v>85.094900841572112</v>
      </c>
      <c r="D76">
        <f t="shared" si="5"/>
        <v>85.094900841572112</v>
      </c>
      <c r="E76">
        <v>100</v>
      </c>
    </row>
    <row r="77" spans="2:5" x14ac:dyDescent="0.4">
      <c r="B77" s="6">
        <v>5.7000000000000002E-2</v>
      </c>
      <c r="C77">
        <f t="shared" si="3"/>
        <v>84.710923787005754</v>
      </c>
      <c r="D77">
        <f t="shared" si="5"/>
        <v>84.710923787005754</v>
      </c>
      <c r="E77">
        <v>100</v>
      </c>
    </row>
    <row r="78" spans="2:5" x14ac:dyDescent="0.4">
      <c r="B78" s="6">
        <v>5.8000000000000003E-2</v>
      </c>
      <c r="C78">
        <f t="shared" si="3"/>
        <v>84.329087495522487</v>
      </c>
      <c r="D78">
        <f t="shared" si="5"/>
        <v>84.329087495522487</v>
      </c>
      <c r="E78">
        <v>100</v>
      </c>
    </row>
    <row r="79" spans="2:5" x14ac:dyDescent="0.4">
      <c r="B79" s="6">
        <v>5.8999999999999997E-2</v>
      </c>
      <c r="C79">
        <f t="shared" si="3"/>
        <v>83.94937794946452</v>
      </c>
      <c r="D79">
        <f t="shared" si="5"/>
        <v>83.94937794946452</v>
      </c>
      <c r="E79">
        <v>100</v>
      </c>
    </row>
    <row r="80" spans="2:5" x14ac:dyDescent="0.4">
      <c r="B80" s="6">
        <v>0.06</v>
      </c>
      <c r="C80">
        <f t="shared" si="3"/>
        <v>83.571781236293688</v>
      </c>
      <c r="D80">
        <f t="shared" si="5"/>
        <v>83.571781236293688</v>
      </c>
      <c r="E80">
        <v>100</v>
      </c>
    </row>
    <row r="81" spans="2:5" x14ac:dyDescent="0.4">
      <c r="B81" s="6">
        <v>6.0999999999999999E-2</v>
      </c>
      <c r="C81">
        <f t="shared" si="3"/>
        <v>83.196283547704454</v>
      </c>
      <c r="D81">
        <f t="shared" si="5"/>
        <v>83.196283547704454</v>
      </c>
      <c r="E81">
        <v>100</v>
      </c>
    </row>
    <row r="82" spans="2:5" x14ac:dyDescent="0.4">
      <c r="B82" s="6">
        <v>6.2E-2</v>
      </c>
      <c r="C82">
        <f t="shared" si="3"/>
        <v>82.822871178744379</v>
      </c>
      <c r="D82">
        <f t="shared" si="5"/>
        <v>82.822871178744379</v>
      </c>
      <c r="E82">
        <v>100</v>
      </c>
    </row>
    <row r="83" spans="2:5" x14ac:dyDescent="0.4">
      <c r="B83" s="6">
        <v>6.3E-2</v>
      </c>
      <c r="C83">
        <f t="shared" si="3"/>
        <v>82.451530526943884</v>
      </c>
      <c r="D83">
        <f t="shared" si="5"/>
        <v>82.451530526943884</v>
      </c>
      <c r="E83">
        <v>100</v>
      </c>
    </row>
    <row r="84" spans="2:5" x14ac:dyDescent="0.4">
      <c r="B84" s="6">
        <v>6.4000000000000001E-2</v>
      </c>
      <c r="C84">
        <f t="shared" si="3"/>
        <v>82.082248091453039</v>
      </c>
      <c r="D84">
        <f t="shared" si="5"/>
        <v>82.082248091453039</v>
      </c>
      <c r="E84">
        <v>100</v>
      </c>
    </row>
    <row r="85" spans="2:5" x14ac:dyDescent="0.4">
      <c r="B85" s="6">
        <v>6.5000000000000002E-2</v>
      </c>
      <c r="C85">
        <f t="shared" si="3"/>
        <v>81.715010472187714</v>
      </c>
      <c r="D85">
        <f t="shared" si="5"/>
        <v>81.715010472187714</v>
      </c>
      <c r="E85">
        <v>100</v>
      </c>
    </row>
    <row r="86" spans="2:5" x14ac:dyDescent="0.4">
      <c r="B86" s="6">
        <v>6.6000000000000003E-2</v>
      </c>
      <c r="C86">
        <f t="shared" ref="C86:C100" si="6">2.1/(1+B86)+2.1/(1+B86)^2+2.1/(1+B86)^3+2.1/(1+B86)^4+102.1/(1+B86)^5</f>
        <v>81.34980436898212</v>
      </c>
      <c r="D86">
        <f t="shared" si="5"/>
        <v>81.34980436898212</v>
      </c>
      <c r="E86">
        <v>100</v>
      </c>
    </row>
    <row r="87" spans="2:5" x14ac:dyDescent="0.4">
      <c r="B87" s="6">
        <v>6.7000000000000004E-2</v>
      </c>
      <c r="C87">
        <f t="shared" si="6"/>
        <v>80.986616580751004</v>
      </c>
      <c r="D87">
        <f t="shared" si="5"/>
        <v>80.986616580751004</v>
      </c>
      <c r="E87">
        <v>100</v>
      </c>
    </row>
    <row r="88" spans="2:5" x14ac:dyDescent="0.4">
      <c r="B88" s="6">
        <v>6.8000000000000005E-2</v>
      </c>
      <c r="C88">
        <f t="shared" si="6"/>
        <v>80.625434004657933</v>
      </c>
      <c r="D88">
        <f t="shared" si="5"/>
        <v>80.625434004657933</v>
      </c>
      <c r="E88">
        <v>100</v>
      </c>
    </row>
    <row r="89" spans="2:5" x14ac:dyDescent="0.4">
      <c r="B89" s="6">
        <v>6.9000000000000006E-2</v>
      </c>
      <c r="C89">
        <f t="shared" si="6"/>
        <v>80.266243635293051</v>
      </c>
      <c r="D89">
        <f t="shared" si="5"/>
        <v>80.266243635293051</v>
      </c>
      <c r="E89">
        <v>100</v>
      </c>
    </row>
    <row r="90" spans="2:5" x14ac:dyDescent="0.4">
      <c r="B90" s="6">
        <v>7.0000000000000007E-2</v>
      </c>
      <c r="C90">
        <f t="shared" si="6"/>
        <v>79.909032563856783</v>
      </c>
      <c r="D90">
        <f t="shared" si="5"/>
        <v>79.909032563856783</v>
      </c>
      <c r="E90">
        <v>100</v>
      </c>
    </row>
    <row r="91" spans="2:5" x14ac:dyDescent="0.4">
      <c r="B91" s="6">
        <v>7.0999999999999994E-2</v>
      </c>
      <c r="C91">
        <f t="shared" si="6"/>
        <v>79.553787977352599</v>
      </c>
      <c r="D91">
        <f t="shared" si="5"/>
        <v>79.553787977352599</v>
      </c>
      <c r="E91">
        <v>100</v>
      </c>
    </row>
    <row r="92" spans="2:5" x14ac:dyDescent="0.4">
      <c r="B92" s="6">
        <v>7.1999999999999995E-2</v>
      </c>
      <c r="C92">
        <f t="shared" si="6"/>
        <v>79.200497157786216</v>
      </c>
      <c r="D92">
        <f t="shared" si="5"/>
        <v>79.200497157786216</v>
      </c>
      <c r="E92">
        <v>100</v>
      </c>
    </row>
    <row r="93" spans="2:5" x14ac:dyDescent="0.4">
      <c r="B93" s="6">
        <v>7.2999999999999995E-2</v>
      </c>
      <c r="C93">
        <f t="shared" si="6"/>
        <v>78.84914748137308</v>
      </c>
      <c r="D93">
        <f t="shared" si="5"/>
        <v>78.84914748137308</v>
      </c>
      <c r="E93">
        <v>100</v>
      </c>
    </row>
    <row r="94" spans="2:5" x14ac:dyDescent="0.4">
      <c r="B94" s="6">
        <v>7.3999999999999996E-2</v>
      </c>
      <c r="C94">
        <f t="shared" si="6"/>
        <v>78.499726417752143</v>
      </c>
      <c r="D94">
        <f t="shared" si="5"/>
        <v>78.499726417752143</v>
      </c>
      <c r="E94">
        <v>100</v>
      </c>
    </row>
    <row r="95" spans="2:5" x14ac:dyDescent="0.4">
      <c r="B95" s="6">
        <v>7.4999999999999997E-2</v>
      </c>
      <c r="C95">
        <f t="shared" si="6"/>
        <v>78.152221529208362</v>
      </c>
      <c r="D95">
        <f t="shared" si="5"/>
        <v>78.152221529208362</v>
      </c>
      <c r="E95">
        <v>100</v>
      </c>
    </row>
    <row r="96" spans="2:5" x14ac:dyDescent="0.4">
      <c r="B96" s="6">
        <v>7.5999999999999998E-2</v>
      </c>
      <c r="C96">
        <f t="shared" si="6"/>
        <v>77.806620469900793</v>
      </c>
      <c r="D96">
        <f t="shared" si="5"/>
        <v>77.806620469900793</v>
      </c>
      <c r="E96">
        <v>100</v>
      </c>
    </row>
    <row r="97" spans="2:5" x14ac:dyDescent="0.4">
      <c r="B97" s="6">
        <v>7.6999999999999999E-2</v>
      </c>
      <c r="C97">
        <f t="shared" si="6"/>
        <v>77.462910985099313</v>
      </c>
      <c r="D97">
        <f t="shared" si="5"/>
        <v>77.462910985099313</v>
      </c>
      <c r="E97">
        <v>100</v>
      </c>
    </row>
    <row r="98" spans="2:5" x14ac:dyDescent="0.4">
      <c r="B98" s="6">
        <v>7.8E-2</v>
      </c>
      <c r="C98">
        <f t="shared" si="6"/>
        <v>77.121080910427111</v>
      </c>
      <c r="D98">
        <f t="shared" si="5"/>
        <v>77.121080910427111</v>
      </c>
      <c r="E98">
        <v>100</v>
      </c>
    </row>
    <row r="99" spans="2:5" x14ac:dyDescent="0.4">
      <c r="B99" s="6">
        <v>7.9000000000000001E-2</v>
      </c>
      <c r="C99">
        <f t="shared" si="6"/>
        <v>76.781118171111288</v>
      </c>
      <c r="D99">
        <f t="shared" si="5"/>
        <v>76.781118171111288</v>
      </c>
      <c r="E99">
        <v>100</v>
      </c>
    </row>
    <row r="100" spans="2:5" x14ac:dyDescent="0.4">
      <c r="B100" s="6">
        <v>0.08</v>
      </c>
      <c r="C100">
        <f t="shared" si="6"/>
        <v>76.443010781239281</v>
      </c>
      <c r="D100">
        <f t="shared" si="5"/>
        <v>76.443010781239281</v>
      </c>
      <c r="E100">
        <v>100</v>
      </c>
    </row>
  </sheetData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839C-BEAB-4E15-8925-183EC36EFB55}">
  <sheetPr codeName="Sheet1"/>
  <dimension ref="A1:N155"/>
  <sheetViews>
    <sheetView topLeftCell="A7" workbookViewId="0">
      <selection activeCell="R14" sqref="R14"/>
    </sheetView>
  </sheetViews>
  <sheetFormatPr defaultRowHeight="13.9" x14ac:dyDescent="0.4"/>
  <sheetData>
    <row r="1" spans="1:14" x14ac:dyDescent="0.4">
      <c r="A1" s="17" t="s">
        <v>15</v>
      </c>
      <c r="B1" s="18" t="s">
        <v>31</v>
      </c>
      <c r="C1" s="17" t="s">
        <v>32</v>
      </c>
      <c r="D1" s="17" t="s">
        <v>33</v>
      </c>
      <c r="E1" s="17" t="s">
        <v>34</v>
      </c>
      <c r="F1" s="17" t="s">
        <v>36</v>
      </c>
      <c r="G1" s="17" t="s">
        <v>37</v>
      </c>
      <c r="I1" t="b">
        <v>1</v>
      </c>
      <c r="J1" t="b">
        <v>1</v>
      </c>
      <c r="K1" t="b">
        <v>1</v>
      </c>
      <c r="L1" t="b">
        <v>1</v>
      </c>
      <c r="M1" t="b">
        <v>1</v>
      </c>
      <c r="N1" t="b">
        <v>1</v>
      </c>
    </row>
    <row r="2" spans="1:14" x14ac:dyDescent="0.4">
      <c r="A2" s="17" t="s">
        <v>3</v>
      </c>
      <c r="B2" s="19">
        <v>0.1</v>
      </c>
      <c r="C2" s="19">
        <v>0.1</v>
      </c>
      <c r="D2" s="19">
        <v>0.1</v>
      </c>
      <c r="E2" s="19">
        <v>0.05</v>
      </c>
      <c r="F2" s="19">
        <v>0.05</v>
      </c>
      <c r="G2" s="19">
        <v>0.05</v>
      </c>
    </row>
    <row r="3" spans="1:14" x14ac:dyDescent="0.4">
      <c r="A3" s="17" t="s">
        <v>35</v>
      </c>
      <c r="B3" s="17">
        <v>5</v>
      </c>
      <c r="C3" s="17">
        <v>10</v>
      </c>
      <c r="D3" s="17">
        <v>30</v>
      </c>
      <c r="E3" s="17">
        <v>5</v>
      </c>
      <c r="F3" s="17">
        <v>10</v>
      </c>
      <c r="G3" s="17">
        <v>30</v>
      </c>
      <c r="H3" t="s">
        <v>43</v>
      </c>
      <c r="I3" s="17" t="s">
        <v>38</v>
      </c>
      <c r="J3" s="17" t="s">
        <v>39</v>
      </c>
      <c r="K3" s="17" t="s">
        <v>42</v>
      </c>
      <c r="L3" s="17" t="s">
        <v>40</v>
      </c>
      <c r="M3" s="17" t="s">
        <v>41</v>
      </c>
      <c r="N3" s="17" t="s">
        <v>44</v>
      </c>
    </row>
    <row r="4" spans="1:14" x14ac:dyDescent="0.4">
      <c r="A4" s="17" t="s">
        <v>27</v>
      </c>
      <c r="B4" s="17" t="s">
        <v>38</v>
      </c>
      <c r="C4" s="17" t="s">
        <v>39</v>
      </c>
      <c r="D4" s="17" t="s">
        <v>42</v>
      </c>
      <c r="E4" s="17" t="s">
        <v>40</v>
      </c>
      <c r="F4" s="17" t="s">
        <v>41</v>
      </c>
      <c r="G4" s="17" t="s">
        <v>44</v>
      </c>
      <c r="H4" s="17" t="s">
        <v>3</v>
      </c>
      <c r="I4" s="19">
        <v>0.1</v>
      </c>
      <c r="J4" s="19">
        <v>0.1</v>
      </c>
      <c r="K4" s="19">
        <v>0.1</v>
      </c>
      <c r="L4" s="19">
        <v>0.05</v>
      </c>
      <c r="M4" s="19">
        <v>0.05</v>
      </c>
      <c r="N4" s="19">
        <v>0.05</v>
      </c>
    </row>
    <row r="5" spans="1:14" x14ac:dyDescent="0.4">
      <c r="A5" s="6">
        <v>1E-3</v>
      </c>
      <c r="B5">
        <f>PRICE(DATE(2024,11,27),DATE(2024+B$3,11,27),B$2,$A5,100,1,1)</f>
        <v>149.3518458082454</v>
      </c>
      <c r="C5">
        <f t="shared" ref="C5:G20" si="0">PRICE(DATE(2024,11,27),DATE(2024+C$3,11,27),C$2,$A5,100,1,1)</f>
        <v>198.45767094127055</v>
      </c>
      <c r="D5">
        <f t="shared" si="0"/>
        <v>392.44520163074833</v>
      </c>
      <c r="E5">
        <f t="shared" si="0"/>
        <v>124.42667115761644</v>
      </c>
      <c r="F5">
        <f t="shared" si="0"/>
        <v>148.73157450628548</v>
      </c>
      <c r="G5">
        <f t="shared" si="0"/>
        <v>244.74560484754232</v>
      </c>
      <c r="H5" s="17" t="s">
        <v>35</v>
      </c>
      <c r="I5" s="17">
        <v>5</v>
      </c>
      <c r="J5" s="17">
        <v>10</v>
      </c>
      <c r="K5" s="17">
        <v>30</v>
      </c>
      <c r="L5" s="17">
        <v>5</v>
      </c>
      <c r="M5" s="17">
        <v>10</v>
      </c>
      <c r="N5" s="17">
        <v>30</v>
      </c>
    </row>
    <row r="6" spans="1:14" x14ac:dyDescent="0.4">
      <c r="A6" s="6">
        <v>2E-3</v>
      </c>
      <c r="B6">
        <f t="shared" ref="B6:G37" si="1">PRICE(DATE(2024,11,27),DATE(2024+B$3,11,27),B$2,$A6,100,1,1)</f>
        <v>148.70736653169115</v>
      </c>
      <c r="C6">
        <f t="shared" si="0"/>
        <v>196.93056825635119</v>
      </c>
      <c r="D6">
        <f t="shared" si="0"/>
        <v>385.07726699870568</v>
      </c>
      <c r="E6">
        <f t="shared" si="0"/>
        <v>123.85666932164465</v>
      </c>
      <c r="F6">
        <f t="shared" si="0"/>
        <v>147.47619669698835</v>
      </c>
      <c r="G6">
        <f t="shared" si="0"/>
        <v>239.62968179528445</v>
      </c>
      <c r="H6" s="6">
        <v>1E-3</v>
      </c>
      <c r="I6">
        <f t="shared" ref="I6:I37" si="2">IF(I$1,B5,NA())</f>
        <v>149.3518458082454</v>
      </c>
      <c r="J6">
        <f t="shared" ref="J6:J37" si="3">IF(J$1,C5,NA())</f>
        <v>198.45767094127055</v>
      </c>
      <c r="K6">
        <f t="shared" ref="K6:K37" si="4">IF(K$1,D5,NA())</f>
        <v>392.44520163074833</v>
      </c>
      <c r="L6">
        <f t="shared" ref="L6:L37" si="5">IF(L$1,E5,NA())</f>
        <v>124.42667115761644</v>
      </c>
      <c r="M6">
        <f t="shared" ref="M6:M37" si="6">IF(M$1,F5,NA())</f>
        <v>148.73157450628548</v>
      </c>
      <c r="N6">
        <f t="shared" ref="N6:N37" si="7">IF(N$1,G5,NA())</f>
        <v>244.74560484754232</v>
      </c>
    </row>
    <row r="7" spans="1:14" x14ac:dyDescent="0.4">
      <c r="A7" s="6">
        <v>3.0000000000000001E-3</v>
      </c>
      <c r="B7">
        <f t="shared" si="1"/>
        <v>148.06653726550559</v>
      </c>
      <c r="C7">
        <f t="shared" si="0"/>
        <v>195.4185203027547</v>
      </c>
      <c r="D7">
        <f t="shared" si="0"/>
        <v>377.89100591000988</v>
      </c>
      <c r="E7">
        <f t="shared" si="0"/>
        <v>123.28997166472953</v>
      </c>
      <c r="F7">
        <f t="shared" si="0"/>
        <v>146.23371602298431</v>
      </c>
      <c r="G7">
        <f t="shared" si="0"/>
        <v>234.64821935845859</v>
      </c>
      <c r="H7" s="6">
        <v>2E-3</v>
      </c>
      <c r="I7">
        <f t="shared" si="2"/>
        <v>148.70736653169115</v>
      </c>
      <c r="J7">
        <f t="shared" si="3"/>
        <v>196.93056825635119</v>
      </c>
      <c r="K7">
        <f t="shared" si="4"/>
        <v>385.07726699870568</v>
      </c>
      <c r="L7">
        <f t="shared" si="5"/>
        <v>123.85666932164465</v>
      </c>
      <c r="M7">
        <f t="shared" si="6"/>
        <v>147.47619669698835</v>
      </c>
      <c r="N7">
        <f t="shared" si="7"/>
        <v>239.62968179528445</v>
      </c>
    </row>
    <row r="8" spans="1:14" x14ac:dyDescent="0.4">
      <c r="A8" s="6">
        <v>4.0000000000000001E-3</v>
      </c>
      <c r="B8">
        <f t="shared" si="1"/>
        <v>147.42933329960613</v>
      </c>
      <c r="C8">
        <f t="shared" si="0"/>
        <v>193.92135757536008</v>
      </c>
      <c r="D8">
        <f t="shared" si="0"/>
        <v>370.88138295990603</v>
      </c>
      <c r="E8">
        <f t="shared" si="0"/>
        <v>122.7265555393946</v>
      </c>
      <c r="F8">
        <f t="shared" si="0"/>
        <v>145.00398383819336</v>
      </c>
      <c r="G8">
        <f t="shared" si="0"/>
        <v>229.79732933495495</v>
      </c>
      <c r="H8" s="6">
        <v>3.0000000000000001E-3</v>
      </c>
      <c r="I8">
        <f t="shared" si="2"/>
        <v>148.06653726550559</v>
      </c>
      <c r="J8">
        <f t="shared" si="3"/>
        <v>195.4185203027547</v>
      </c>
      <c r="K8">
        <f t="shared" si="4"/>
        <v>377.89100591000988</v>
      </c>
      <c r="L8">
        <f t="shared" si="5"/>
        <v>123.28997166472953</v>
      </c>
      <c r="M8">
        <f t="shared" si="6"/>
        <v>146.23371602298431</v>
      </c>
      <c r="N8">
        <f t="shared" si="7"/>
        <v>234.64821935845859</v>
      </c>
    </row>
    <row r="9" spans="1:14" x14ac:dyDescent="0.4">
      <c r="A9" s="6">
        <v>5.0000000000000001E-3</v>
      </c>
      <c r="B9">
        <f t="shared" si="1"/>
        <v>146.79573011693935</v>
      </c>
      <c r="C9">
        <f t="shared" si="0"/>
        <v>192.43891267746955</v>
      </c>
      <c r="D9">
        <f t="shared" si="0"/>
        <v>364.0435126684863</v>
      </c>
      <c r="E9">
        <f t="shared" si="0"/>
        <v>122.16639847644501</v>
      </c>
      <c r="F9">
        <f t="shared" si="0"/>
        <v>143.78685337353829</v>
      </c>
      <c r="G9">
        <f t="shared" si="0"/>
        <v>225.0732428429674</v>
      </c>
      <c r="H9" s="6">
        <v>4.0000000000000001E-3</v>
      </c>
      <c r="I9">
        <f t="shared" si="2"/>
        <v>147.42933329960613</v>
      </c>
      <c r="J9">
        <f t="shared" si="3"/>
        <v>193.92135757536008</v>
      </c>
      <c r="K9">
        <f t="shared" si="4"/>
        <v>370.88138295990603</v>
      </c>
      <c r="L9">
        <f t="shared" si="5"/>
        <v>122.7265555393946</v>
      </c>
      <c r="M9">
        <f t="shared" si="6"/>
        <v>145.00398383819336</v>
      </c>
      <c r="N9">
        <f t="shared" si="7"/>
        <v>229.79732933495495</v>
      </c>
    </row>
    <row r="10" spans="1:14" x14ac:dyDescent="0.4">
      <c r="A10" s="6">
        <v>6.0000000000000001E-3</v>
      </c>
      <c r="B10">
        <f t="shared" si="1"/>
        <v>146.16570339177599</v>
      </c>
      <c r="C10">
        <f t="shared" si="0"/>
        <v>190.97102029228134</v>
      </c>
      <c r="D10">
        <f t="shared" si="0"/>
        <v>357.37265477592189</v>
      </c>
      <c r="E10">
        <f t="shared" si="0"/>
        <v>121.60947818338451</v>
      </c>
      <c r="F10">
        <f t="shared" si="0"/>
        <v>142.58217971128062</v>
      </c>
      <c r="G10">
        <f t="shared" si="0"/>
        <v>220.47230649085705</v>
      </c>
      <c r="H10" s="6">
        <v>5.0000000000000001E-3</v>
      </c>
      <c r="I10">
        <f t="shared" si="2"/>
        <v>146.79573011693935</v>
      </c>
      <c r="J10">
        <f t="shared" si="3"/>
        <v>192.43891267746955</v>
      </c>
      <c r="K10">
        <f t="shared" si="4"/>
        <v>364.0435126684863</v>
      </c>
      <c r="L10">
        <f t="shared" si="5"/>
        <v>122.16639847644501</v>
      </c>
      <c r="M10">
        <f t="shared" si="6"/>
        <v>143.78685337353829</v>
      </c>
      <c r="N10">
        <f t="shared" si="7"/>
        <v>225.0732428429674</v>
      </c>
    </row>
    <row r="11" spans="1:14" x14ac:dyDescent="0.4">
      <c r="A11" s="6">
        <v>7.0000000000000001E-3</v>
      </c>
      <c r="B11">
        <f t="shared" si="1"/>
        <v>145.53922898802512</v>
      </c>
      <c r="C11">
        <f t="shared" si="0"/>
        <v>189.51751715478503</v>
      </c>
      <c r="D11">
        <f t="shared" si="0"/>
        <v>350.86420969182001</v>
      </c>
      <c r="E11">
        <f t="shared" si="0"/>
        <v>121.05577254285035</v>
      </c>
      <c r="F11">
        <f t="shared" si="0"/>
        <v>141.3898197597394</v>
      </c>
      <c r="G11">
        <f t="shared" si="0"/>
        <v>215.99097867471264</v>
      </c>
      <c r="H11" s="6">
        <v>6.0000000000000001E-3</v>
      </c>
      <c r="I11">
        <f t="shared" si="2"/>
        <v>146.16570339177599</v>
      </c>
      <c r="J11">
        <f t="shared" si="3"/>
        <v>190.97102029228134</v>
      </c>
      <c r="K11">
        <f t="shared" si="4"/>
        <v>357.37265477592189</v>
      </c>
      <c r="L11">
        <f t="shared" si="5"/>
        <v>121.60947818338451</v>
      </c>
      <c r="M11">
        <f t="shared" si="6"/>
        <v>142.58217971128062</v>
      </c>
      <c r="N11">
        <f t="shared" si="7"/>
        <v>220.47230649085705</v>
      </c>
    </row>
    <row r="12" spans="1:14" x14ac:dyDescent="0.4">
      <c r="A12" s="6">
        <v>8.0000000000000002E-3</v>
      </c>
      <c r="B12">
        <f t="shared" si="1"/>
        <v>144.91628295756183</v>
      </c>
      <c r="C12">
        <f t="shared" si="0"/>
        <v>188.07824202405948</v>
      </c>
      <c r="D12">
        <f t="shared" si="0"/>
        <v>344.51371409340527</v>
      </c>
      <c r="E12">
        <f t="shared" si="0"/>
        <v>120.50525961106084</v>
      </c>
      <c r="F12">
        <f t="shared" si="0"/>
        <v>140.20963222837497</v>
      </c>
      <c r="G12">
        <f t="shared" si="0"/>
        <v>211.62582599916323</v>
      </c>
      <c r="H12" s="6">
        <v>7.0000000000000001E-3</v>
      </c>
      <c r="I12">
        <f t="shared" si="2"/>
        <v>145.53922898802512</v>
      </c>
      <c r="J12">
        <f t="shared" si="3"/>
        <v>189.51751715478503</v>
      </c>
      <c r="K12">
        <f t="shared" si="4"/>
        <v>350.86420969182001</v>
      </c>
      <c r="L12">
        <f t="shared" si="5"/>
        <v>121.05577254285035</v>
      </c>
      <c r="M12">
        <f t="shared" si="6"/>
        <v>141.3898197597394</v>
      </c>
      <c r="N12">
        <f t="shared" si="7"/>
        <v>215.99097867471264</v>
      </c>
    </row>
    <row r="13" spans="1:14" x14ac:dyDescent="0.4">
      <c r="A13" s="6">
        <v>8.9999999999999993E-3</v>
      </c>
      <c r="B13">
        <f t="shared" si="1"/>
        <v>144.29684153857465</v>
      </c>
      <c r="C13">
        <f t="shared" si="0"/>
        <v>186.65303565597989</v>
      </c>
      <c r="D13">
        <f t="shared" si="0"/>
        <v>338.31683666753059</v>
      </c>
      <c r="E13">
        <f t="shared" si="0"/>
        <v>119.95791761628091</v>
      </c>
      <c r="F13">
        <f t="shared" si="0"/>
        <v>139.04147760324375</v>
      </c>
      <c r="G13">
        <f t="shared" si="0"/>
        <v>207.37351981723918</v>
      </c>
      <c r="H13" s="6">
        <v>8.0000000000000002E-3</v>
      </c>
      <c r="I13">
        <f t="shared" si="2"/>
        <v>144.91628295756183</v>
      </c>
      <c r="J13">
        <f t="shared" si="3"/>
        <v>188.07824202405948</v>
      </c>
      <c r="K13">
        <f t="shared" si="4"/>
        <v>344.51371409340527</v>
      </c>
      <c r="L13">
        <f t="shared" si="5"/>
        <v>120.50525961106084</v>
      </c>
      <c r="M13">
        <f t="shared" si="6"/>
        <v>140.20963222837497</v>
      </c>
      <c r="N13">
        <f t="shared" si="7"/>
        <v>211.62582599916323</v>
      </c>
    </row>
    <row r="14" spans="1:14" x14ac:dyDescent="0.4">
      <c r="A14" s="6">
        <v>0.01</v>
      </c>
      <c r="B14">
        <f t="shared" si="1"/>
        <v>143.68088115392609</v>
      </c>
      <c r="C14">
        <f t="shared" si="0"/>
        <v>185.24174077631503</v>
      </c>
      <c r="D14">
        <f t="shared" si="0"/>
        <v>332.26937399158805</v>
      </c>
      <c r="E14">
        <f t="shared" si="0"/>
        <v>119.41372495730049</v>
      </c>
      <c r="F14">
        <f t="shared" si="0"/>
        <v>137.88521812280666</v>
      </c>
      <c r="G14">
        <f t="shared" si="0"/>
        <v>203.23083288515022</v>
      </c>
      <c r="H14" s="6">
        <v>8.9999999999999993E-3</v>
      </c>
      <c r="I14">
        <f t="shared" si="2"/>
        <v>144.29684153857465</v>
      </c>
      <c r="J14">
        <f t="shared" si="3"/>
        <v>186.65303565597989</v>
      </c>
      <c r="K14">
        <f t="shared" si="4"/>
        <v>338.31683666753059</v>
      </c>
      <c r="L14">
        <f t="shared" si="5"/>
        <v>119.95791761628091</v>
      </c>
      <c r="M14">
        <f t="shared" si="6"/>
        <v>139.04147760324375</v>
      </c>
      <c r="N14">
        <f t="shared" si="7"/>
        <v>207.37351981723918</v>
      </c>
    </row>
    <row r="15" spans="1:14" x14ac:dyDescent="0.4">
      <c r="A15" s="6">
        <v>1.0999999999999999E-2</v>
      </c>
      <c r="B15">
        <f t="shared" si="1"/>
        <v>143.0683784095317</v>
      </c>
      <c r="C15">
        <f t="shared" si="0"/>
        <v>183.84420205422151</v>
      </c>
      <c r="D15">
        <f t="shared" si="0"/>
        <v>326.36724654866663</v>
      </c>
      <c r="E15">
        <f t="shared" si="0"/>
        <v>118.87266020192965</v>
      </c>
      <c r="F15">
        <f t="shared" si="0"/>
        <v>136.74071775409709</v>
      </c>
      <c r="G15">
        <f t="shared" si="0"/>
        <v>199.19463612806749</v>
      </c>
      <c r="H15" s="6">
        <v>0.01</v>
      </c>
      <c r="I15">
        <f t="shared" si="2"/>
        <v>143.68088115392609</v>
      </c>
      <c r="J15">
        <f t="shared" si="3"/>
        <v>185.24174077631503</v>
      </c>
      <c r="K15">
        <f t="shared" si="4"/>
        <v>332.26937399158805</v>
      </c>
      <c r="L15">
        <f t="shared" si="5"/>
        <v>119.41372495730049</v>
      </c>
      <c r="M15">
        <f t="shared" si="6"/>
        <v>137.88521812280666</v>
      </c>
      <c r="N15">
        <f t="shared" si="7"/>
        <v>203.23083288515022</v>
      </c>
    </row>
    <row r="16" spans="1:14" x14ac:dyDescent="0.4">
      <c r="A16" s="6">
        <v>1.2E-2</v>
      </c>
      <c r="B16">
        <f t="shared" si="1"/>
        <v>142.45931009275313</v>
      </c>
      <c r="C16">
        <f t="shared" si="0"/>
        <v>182.46026607611643</v>
      </c>
      <c r="D16">
        <f t="shared" si="0"/>
        <v>320.60649487236662</v>
      </c>
      <c r="E16">
        <f t="shared" si="0"/>
        <v>118.33470208550705</v>
      </c>
      <c r="F16">
        <f t="shared" si="0"/>
        <v>135.6078421692321</v>
      </c>
      <c r="G16">
        <f t="shared" si="0"/>
        <v>195.26189551306743</v>
      </c>
      <c r="H16" s="6">
        <v>1.0999999999999999E-2</v>
      </c>
      <c r="I16">
        <f t="shared" si="2"/>
        <v>143.0683784095317</v>
      </c>
      <c r="J16">
        <f t="shared" si="3"/>
        <v>183.84420205422151</v>
      </c>
      <c r="K16">
        <f t="shared" si="4"/>
        <v>326.36724654866663</v>
      </c>
      <c r="L16">
        <f t="shared" si="5"/>
        <v>118.87266020192965</v>
      </c>
      <c r="M16">
        <f t="shared" si="6"/>
        <v>136.74071775409709</v>
      </c>
      <c r="N16">
        <f t="shared" si="7"/>
        <v>199.19463612806749</v>
      </c>
    </row>
    <row r="17" spans="1:14" x14ac:dyDescent="0.4">
      <c r="A17" s="6">
        <v>1.2999999999999999E-2</v>
      </c>
      <c r="B17">
        <f t="shared" si="1"/>
        <v>141.85365317080846</v>
      </c>
      <c r="C17">
        <f t="shared" si="0"/>
        <v>181.08978131993297</v>
      </c>
      <c r="D17">
        <f t="shared" si="0"/>
        <v>314.98327581693212</v>
      </c>
      <c r="E17">
        <f t="shared" si="0"/>
        <v>117.79982950942431</v>
      </c>
      <c r="F17">
        <f t="shared" si="0"/>
        <v>134.48645872227036</v>
      </c>
      <c r="G17">
        <f t="shared" si="0"/>
        <v>191.42966902559186</v>
      </c>
      <c r="H17" s="6">
        <v>1.2E-2</v>
      </c>
      <c r="I17">
        <f t="shared" si="2"/>
        <v>142.45931009275313</v>
      </c>
      <c r="J17">
        <f t="shared" si="3"/>
        <v>182.46026607611643</v>
      </c>
      <c r="K17">
        <f t="shared" si="4"/>
        <v>320.60649487236662</v>
      </c>
      <c r="L17">
        <f t="shared" si="5"/>
        <v>118.33470208550705</v>
      </c>
      <c r="M17">
        <f t="shared" si="6"/>
        <v>135.6078421692321</v>
      </c>
      <c r="N17">
        <f t="shared" si="7"/>
        <v>195.26189551306743</v>
      </c>
    </row>
    <row r="18" spans="1:14" x14ac:dyDescent="0.4">
      <c r="A18" s="6">
        <v>1.4E-2</v>
      </c>
      <c r="B18">
        <f t="shared" si="1"/>
        <v>141.25138478919638</v>
      </c>
      <c r="C18">
        <f t="shared" si="0"/>
        <v>179.73259812974521</v>
      </c>
      <c r="D18">
        <f t="shared" si="0"/>
        <v>309.49385894843977</v>
      </c>
      <c r="E18">
        <f t="shared" si="0"/>
        <v>117.26802153966358</v>
      </c>
      <c r="F18">
        <f t="shared" si="0"/>
        <v>133.37643642640495</v>
      </c>
      <c r="G18">
        <f t="shared" si="0"/>
        <v>187.69510374585838</v>
      </c>
      <c r="H18" s="6">
        <v>1.2999999999999999E-2</v>
      </c>
      <c r="I18">
        <f t="shared" si="2"/>
        <v>141.85365317080846</v>
      </c>
      <c r="J18">
        <f t="shared" si="3"/>
        <v>181.08978131993297</v>
      </c>
      <c r="K18">
        <f t="shared" si="4"/>
        <v>314.98327581693212</v>
      </c>
      <c r="L18">
        <f t="shared" si="5"/>
        <v>117.79982950942431</v>
      </c>
      <c r="M18">
        <f t="shared" si="6"/>
        <v>134.48645872227036</v>
      </c>
      <c r="N18">
        <f t="shared" si="7"/>
        <v>191.42966902559186</v>
      </c>
    </row>
    <row r="19" spans="1:14" x14ac:dyDescent="0.4">
      <c r="A19" s="6">
        <v>1.4999999999999999E-2</v>
      </c>
      <c r="B19">
        <f t="shared" si="1"/>
        <v>140.65248227013777</v>
      </c>
      <c r="C19">
        <f t="shared" si="0"/>
        <v>178.3885686907629</v>
      </c>
      <c r="D19">
        <f t="shared" si="0"/>
        <v>304.13462305299055</v>
      </c>
      <c r="E19">
        <f t="shared" si="0"/>
        <v>116.73925740535088</v>
      </c>
      <c r="F19">
        <f t="shared" si="0"/>
        <v>132.27764593149067</v>
      </c>
      <c r="G19">
        <f t="shared" si="0"/>
        <v>184.05543302181985</v>
      </c>
      <c r="H19" s="6">
        <v>1.4E-2</v>
      </c>
      <c r="I19">
        <f t="shared" si="2"/>
        <v>141.25138478919638</v>
      </c>
      <c r="J19">
        <f t="shared" si="3"/>
        <v>179.73259812974521</v>
      </c>
      <c r="K19">
        <f t="shared" si="4"/>
        <v>309.49385894843977</v>
      </c>
      <c r="L19">
        <f t="shared" si="5"/>
        <v>117.26802153966358</v>
      </c>
      <c r="M19">
        <f t="shared" si="6"/>
        <v>133.37643642640495</v>
      </c>
      <c r="N19">
        <f t="shared" si="7"/>
        <v>187.69510374585838</v>
      </c>
    </row>
    <row r="20" spans="1:14" x14ac:dyDescent="0.4">
      <c r="A20" s="6">
        <v>1.6E-2</v>
      </c>
      <c r="B20">
        <f t="shared" si="1"/>
        <v>140.05692311102985</v>
      </c>
      <c r="C20">
        <f t="shared" si="0"/>
        <v>177.05754700468265</v>
      </c>
      <c r="D20">
        <f t="shared" si="0"/>
        <v>298.90205275793568</v>
      </c>
      <c r="E20">
        <f t="shared" si="0"/>
        <v>116.21351649732159</v>
      </c>
      <c r="F20">
        <f t="shared" si="0"/>
        <v>131.18995950189534</v>
      </c>
      <c r="G20">
        <f t="shared" si="0"/>
        <v>180.50797373535491</v>
      </c>
      <c r="H20" s="6">
        <v>1.4999999999999999E-2</v>
      </c>
      <c r="I20">
        <f t="shared" si="2"/>
        <v>140.65248227013777</v>
      </c>
      <c r="J20">
        <f t="shared" si="3"/>
        <v>178.3885686907629</v>
      </c>
      <c r="K20">
        <f t="shared" si="4"/>
        <v>304.13462305299055</v>
      </c>
      <c r="L20">
        <f t="shared" si="5"/>
        <v>116.73925740535088</v>
      </c>
      <c r="M20">
        <f t="shared" si="6"/>
        <v>132.27764593149067</v>
      </c>
      <c r="N20">
        <f t="shared" si="7"/>
        <v>184.05543302181985</v>
      </c>
    </row>
    <row r="21" spans="1:14" x14ac:dyDescent="0.4">
      <c r="A21" s="6">
        <v>1.7000000000000001E-2</v>
      </c>
      <c r="B21">
        <f t="shared" si="1"/>
        <v>139.46468498291847</v>
      </c>
      <c r="C21">
        <f t="shared" si="1"/>
        <v>175.73938886540117</v>
      </c>
      <c r="D21">
        <f t="shared" si="1"/>
        <v>293.79273526237603</v>
      </c>
      <c r="E21">
        <f t="shared" si="1"/>
        <v>115.69077836670255</v>
      </c>
      <c r="F21">
        <f t="shared" si="1"/>
        <v>130.11325099467763</v>
      </c>
      <c r="G21">
        <f t="shared" si="1"/>
        <v>177.05012365853517</v>
      </c>
      <c r="H21" s="6">
        <v>1.6E-2</v>
      </c>
      <c r="I21">
        <f t="shared" si="2"/>
        <v>140.05692311102985</v>
      </c>
      <c r="J21">
        <f t="shared" si="3"/>
        <v>177.05754700468265</v>
      </c>
      <c r="K21">
        <f t="shared" si="4"/>
        <v>298.90205275793568</v>
      </c>
      <c r="L21">
        <f t="shared" si="5"/>
        <v>116.21351649732159</v>
      </c>
      <c r="M21">
        <f t="shared" si="6"/>
        <v>131.18995950189534</v>
      </c>
      <c r="N21">
        <f t="shared" si="7"/>
        <v>180.50797373535491</v>
      </c>
    </row>
    <row r="22" spans="1:14" x14ac:dyDescent="0.4">
      <c r="A22" s="6">
        <v>1.7999999999999999E-2</v>
      </c>
      <c r="B22">
        <f t="shared" si="1"/>
        <v>138.8757457289822</v>
      </c>
      <c r="C22">
        <f t="shared" si="1"/>
        <v>174.43395183507164</v>
      </c>
      <c r="D22">
        <f t="shared" si="1"/>
        <v>288.80335717321651</v>
      </c>
      <c r="E22">
        <f t="shared" si="1"/>
        <v>115.17102272350523</v>
      </c>
      <c r="F22">
        <f t="shared" si="1"/>
        <v>129.04739583807674</v>
      </c>
      <c r="G22">
        <f t="shared" si="1"/>
        <v>173.67935889686498</v>
      </c>
      <c r="H22" s="6">
        <v>1.7000000000000001E-2</v>
      </c>
      <c r="I22">
        <f t="shared" si="2"/>
        <v>139.46468498291847</v>
      </c>
      <c r="J22">
        <f t="shared" si="3"/>
        <v>175.73938886540117</v>
      </c>
      <c r="K22">
        <f t="shared" si="4"/>
        <v>293.79273526237603</v>
      </c>
      <c r="L22">
        <f t="shared" si="5"/>
        <v>115.69077836670255</v>
      </c>
      <c r="M22">
        <f t="shared" si="6"/>
        <v>130.11325099467763</v>
      </c>
      <c r="N22">
        <f t="shared" si="7"/>
        <v>177.05012365853517</v>
      </c>
    </row>
    <row r="23" spans="1:14" x14ac:dyDescent="0.4">
      <c r="A23" s="6">
        <v>1.9E-2</v>
      </c>
      <c r="B23">
        <f t="shared" si="1"/>
        <v>138.29008336303372</v>
      </c>
      <c r="C23">
        <f t="shared" si="1"/>
        <v>173.14109522051021</v>
      </c>
      <c r="D23">
        <f t="shared" si="1"/>
        <v>283.93070144328163</v>
      </c>
      <c r="E23">
        <f t="shared" si="1"/>
        <v>114.65422943523514</v>
      </c>
      <c r="F23">
        <f t="shared" si="1"/>
        <v>127.99227101031875</v>
      </c>
      <c r="G23">
        <f t="shared" si="1"/>
        <v>170.39323141656465</v>
      </c>
      <c r="H23" s="6">
        <v>1.7999999999999999E-2</v>
      </c>
      <c r="I23">
        <f t="shared" si="2"/>
        <v>138.8757457289822</v>
      </c>
      <c r="J23">
        <f t="shared" si="3"/>
        <v>174.43395183507164</v>
      </c>
      <c r="K23">
        <f t="shared" si="4"/>
        <v>288.80335717321651</v>
      </c>
      <c r="L23">
        <f t="shared" si="5"/>
        <v>115.17102272350523</v>
      </c>
      <c r="M23">
        <f t="shared" si="6"/>
        <v>129.04739583807674</v>
      </c>
      <c r="N23">
        <f t="shared" si="7"/>
        <v>173.67935889686498</v>
      </c>
    </row>
    <row r="24" spans="1:14" x14ac:dyDescent="0.4">
      <c r="A24" s="6">
        <v>0.02</v>
      </c>
      <c r="B24">
        <f t="shared" si="1"/>
        <v>137.70767606803363</v>
      </c>
      <c r="C24">
        <f t="shared" si="1"/>
        <v>171.86068004993791</v>
      </c>
      <c r="D24">
        <f t="shared" si="1"/>
        <v>279.17164440803526</v>
      </c>
      <c r="E24">
        <f t="shared" si="1"/>
        <v>114.14037852551262</v>
      </c>
      <c r="F24">
        <f t="shared" si="1"/>
        <v>126.94775501872672</v>
      </c>
      <c r="G24">
        <f t="shared" si="1"/>
        <v>167.18936665301322</v>
      </c>
      <c r="H24" s="6">
        <v>1.9E-2</v>
      </c>
      <c r="I24">
        <f t="shared" si="2"/>
        <v>138.29008336303372</v>
      </c>
      <c r="J24">
        <f t="shared" si="3"/>
        <v>173.14109522051021</v>
      </c>
      <c r="K24">
        <f t="shared" si="4"/>
        <v>283.93070144328163</v>
      </c>
      <c r="L24">
        <f t="shared" si="5"/>
        <v>114.65422943523514</v>
      </c>
      <c r="M24">
        <f t="shared" si="6"/>
        <v>127.99227101031875</v>
      </c>
      <c r="N24">
        <f t="shared" si="7"/>
        <v>170.39323141656465</v>
      </c>
    </row>
    <row r="25" spans="1:14" x14ac:dyDescent="0.4">
      <c r="A25" s="6">
        <v>2.1000000000000001E-2</v>
      </c>
      <c r="B25">
        <f t="shared" si="1"/>
        <v>137.12850219462058</v>
      </c>
      <c r="C25">
        <f t="shared" si="1"/>
        <v>170.59256905005955</v>
      </c>
      <c r="D25">
        <f t="shared" si="1"/>
        <v>274.52315291763205</v>
      </c>
      <c r="E25">
        <f t="shared" si="1"/>
        <v>113.62945017270886</v>
      </c>
      <c r="F25">
        <f t="shared" si="1"/>
        <v>125.91372787913586</v>
      </c>
      <c r="G25">
        <f t="shared" si="1"/>
        <v>164.06546119761194</v>
      </c>
      <c r="H25" s="6">
        <v>0.02</v>
      </c>
      <c r="I25">
        <f t="shared" si="2"/>
        <v>137.70767606803363</v>
      </c>
      <c r="J25">
        <f t="shared" si="3"/>
        <v>171.86068004993791</v>
      </c>
      <c r="K25">
        <f t="shared" si="4"/>
        <v>279.17164440803526</v>
      </c>
      <c r="L25">
        <f t="shared" si="5"/>
        <v>114.14037852551262</v>
      </c>
      <c r="M25">
        <f t="shared" si="6"/>
        <v>126.94775501872672</v>
      </c>
      <c r="N25">
        <f t="shared" si="7"/>
        <v>167.18936665301322</v>
      </c>
    </row>
    <row r="26" spans="1:14" x14ac:dyDescent="0.4">
      <c r="A26" s="6">
        <v>2.1999999999999999E-2</v>
      </c>
      <c r="B26">
        <f t="shared" si="1"/>
        <v>136.55254025965363</v>
      </c>
      <c r="C26">
        <f t="shared" si="1"/>
        <v>169.33662662346893</v>
      </c>
      <c r="D26">
        <f t="shared" si="1"/>
        <v>269.98228156109298</v>
      </c>
      <c r="E26">
        <f t="shared" si="1"/>
        <v>113.12142470859361</v>
      </c>
      <c r="F26">
        <f t="shared" si="1"/>
        <v>124.89007109560423</v>
      </c>
      <c r="G26">
        <f t="shared" si="1"/>
        <v>161.01928056039233</v>
      </c>
      <c r="H26" s="6">
        <v>2.1000000000000001E-2</v>
      </c>
      <c r="I26">
        <f t="shared" si="2"/>
        <v>137.12850219462058</v>
      </c>
      <c r="J26">
        <f t="shared" si="3"/>
        <v>170.59256905005955</v>
      </c>
      <c r="K26">
        <f t="shared" si="4"/>
        <v>274.52315291763205</v>
      </c>
      <c r="L26">
        <f t="shared" si="5"/>
        <v>113.62945017270886</v>
      </c>
      <c r="M26">
        <f t="shared" si="6"/>
        <v>125.91372787913586</v>
      </c>
      <c r="N26">
        <f t="shared" si="7"/>
        <v>164.06546119761194</v>
      </c>
    </row>
    <row r="27" spans="1:14" x14ac:dyDescent="0.4">
      <c r="A27" s="6">
        <v>2.3E-2</v>
      </c>
      <c r="B27">
        <f t="shared" si="1"/>
        <v>135.97976894477102</v>
      </c>
      <c r="C27">
        <f t="shared" si="1"/>
        <v>168.09271882638109</v>
      </c>
      <c r="D27">
        <f t="shared" si="1"/>
        <v>265.54616997955128</v>
      </c>
      <c r="E27">
        <f t="shared" si="1"/>
        <v>112.61628261699767</v>
      </c>
      <c r="F27">
        <f t="shared" si="1"/>
        <v>123.87666764041941</v>
      </c>
      <c r="G27">
        <f t="shared" si="1"/>
        <v>158.04865700581684</v>
      </c>
      <c r="H27" s="6">
        <v>2.1999999999999999E-2</v>
      </c>
      <c r="I27">
        <f t="shared" si="2"/>
        <v>136.55254025965363</v>
      </c>
      <c r="J27">
        <f t="shared" si="3"/>
        <v>169.33662662346893</v>
      </c>
      <c r="K27">
        <f t="shared" si="4"/>
        <v>269.98228156109298</v>
      </c>
      <c r="L27">
        <f t="shared" si="5"/>
        <v>113.12142470859361</v>
      </c>
      <c r="M27">
        <f t="shared" si="6"/>
        <v>124.89007109560423</v>
      </c>
      <c r="N27">
        <f t="shared" si="7"/>
        <v>161.01928056039233</v>
      </c>
    </row>
    <row r="28" spans="1:14" x14ac:dyDescent="0.4">
      <c r="A28" s="6">
        <v>2.4E-2</v>
      </c>
      <c r="B28">
        <f t="shared" si="1"/>
        <v>135.41016709496034</v>
      </c>
      <c r="C28">
        <f t="shared" si="1"/>
        <v>166.86071334667957</v>
      </c>
      <c r="D28">
        <f t="shared" si="1"/>
        <v>261.21204026557206</v>
      </c>
      <c r="E28">
        <f t="shared" si="1"/>
        <v>112.11400453248643</v>
      </c>
      <c r="F28">
        <f t="shared" si="1"/>
        <v>122.87340193439039</v>
      </c>
      <c r="G28">
        <f t="shared" si="1"/>
        <v>155.15148745927468</v>
      </c>
      <c r="H28" s="6">
        <v>2.3E-2</v>
      </c>
      <c r="I28">
        <f t="shared" si="2"/>
        <v>135.97976894477102</v>
      </c>
      <c r="J28">
        <f t="shared" si="3"/>
        <v>168.09271882638109</v>
      </c>
      <c r="K28">
        <f t="shared" si="4"/>
        <v>265.54616997955128</v>
      </c>
      <c r="L28">
        <f t="shared" si="5"/>
        <v>112.61628261699767</v>
      </c>
      <c r="M28">
        <f t="shared" si="6"/>
        <v>123.87666764041941</v>
      </c>
      <c r="N28">
        <f t="shared" si="7"/>
        <v>158.04865700581684</v>
      </c>
    </row>
    <row r="29" spans="1:14" x14ac:dyDescent="0.4">
      <c r="A29" s="6">
        <v>2.5000000000000001E-2</v>
      </c>
      <c r="B29">
        <f t="shared" si="1"/>
        <v>134.84371371714496</v>
      </c>
      <c r="C29">
        <f t="shared" si="1"/>
        <v>165.6404794822821</v>
      </c>
      <c r="D29">
        <f t="shared" si="1"/>
        <v>256.97719444570924</v>
      </c>
      <c r="E29">
        <f t="shared" si="1"/>
        <v>111.61457123904833</v>
      </c>
      <c r="F29">
        <f t="shared" si="1"/>
        <v>121.88015982742741</v>
      </c>
      <c r="G29">
        <f t="shared" si="1"/>
        <v>152.32573148190318</v>
      </c>
      <c r="H29" s="6">
        <v>2.4E-2</v>
      </c>
      <c r="I29">
        <f t="shared" si="2"/>
        <v>135.41016709496034</v>
      </c>
      <c r="J29">
        <f t="shared" si="3"/>
        <v>166.86071334667957</v>
      </c>
      <c r="K29">
        <f t="shared" si="4"/>
        <v>261.21204026557206</v>
      </c>
      <c r="L29">
        <f t="shared" si="5"/>
        <v>112.11400453248643</v>
      </c>
      <c r="M29">
        <f t="shared" si="6"/>
        <v>122.87340193439039</v>
      </c>
      <c r="N29">
        <f t="shared" si="7"/>
        <v>155.15148745927468</v>
      </c>
    </row>
    <row r="30" spans="1:14" x14ac:dyDescent="0.4">
      <c r="A30" s="6">
        <v>2.5999999999999999E-2</v>
      </c>
      <c r="B30">
        <f t="shared" si="1"/>
        <v>134.28038797878196</v>
      </c>
      <c r="C30">
        <f t="shared" si="1"/>
        <v>164.43188811981108</v>
      </c>
      <c r="D30">
        <f t="shared" si="1"/>
        <v>252.83901204350303</v>
      </c>
      <c r="E30">
        <f t="shared" si="1"/>
        <v>111.11796366879415</v>
      </c>
      <c r="F30">
        <f t="shared" si="1"/>
        <v>120.8968285793982</v>
      </c>
      <c r="G30">
        <f t="shared" si="1"/>
        <v>149.56940931140642</v>
      </c>
      <c r="H30" s="6">
        <v>2.5000000000000001E-2</v>
      </c>
      <c r="I30">
        <f t="shared" si="2"/>
        <v>134.84371371714496</v>
      </c>
      <c r="J30">
        <f t="shared" si="3"/>
        <v>165.6404794822821</v>
      </c>
      <c r="K30">
        <f t="shared" si="4"/>
        <v>256.97719444570924</v>
      </c>
      <c r="L30">
        <f t="shared" si="5"/>
        <v>111.61457123904833</v>
      </c>
      <c r="M30">
        <f t="shared" si="6"/>
        <v>121.88015982742741</v>
      </c>
      <c r="N30">
        <f t="shared" si="7"/>
        <v>152.32573148190318</v>
      </c>
    </row>
    <row r="31" spans="1:14" x14ac:dyDescent="0.4">
      <c r="A31" s="6">
        <v>2.7E-2</v>
      </c>
      <c r="B31">
        <f t="shared" si="1"/>
        <v>133.7201692064753</v>
      </c>
      <c r="C31">
        <f t="shared" si="1"/>
        <v>163.23481171357258</v>
      </c>
      <c r="D31">
        <f t="shared" si="1"/>
        <v>248.79494772026766</v>
      </c>
      <c r="E31">
        <f t="shared" si="1"/>
        <v>110.62416290067033</v>
      </c>
      <c r="F31">
        <f t="shared" si="1"/>
        <v>119.92329684126264</v>
      </c>
      <c r="G31">
        <f t="shared" si="1"/>
        <v>146.88059996665982</v>
      </c>
      <c r="H31" s="6">
        <v>2.5999999999999999E-2</v>
      </c>
      <c r="I31">
        <f t="shared" si="2"/>
        <v>134.28038797878196</v>
      </c>
      <c r="J31">
        <f t="shared" si="3"/>
        <v>164.43188811981108</v>
      </c>
      <c r="K31">
        <f t="shared" si="4"/>
        <v>252.83901204350303</v>
      </c>
      <c r="L31">
        <f t="shared" si="5"/>
        <v>111.11796366879415</v>
      </c>
      <c r="M31">
        <f t="shared" si="6"/>
        <v>120.8968285793982</v>
      </c>
      <c r="N31">
        <f t="shared" si="7"/>
        <v>149.56940931140642</v>
      </c>
    </row>
    <row r="32" spans="1:14" x14ac:dyDescent="0.4">
      <c r="A32" s="6">
        <v>2.8000000000000001E-2</v>
      </c>
      <c r="B32">
        <f t="shared" si="1"/>
        <v>133.16303688460084</v>
      </c>
      <c r="C32">
        <f t="shared" si="1"/>
        <v>162.04912426483179</v>
      </c>
      <c r="D32">
        <f t="shared" si="1"/>
        <v>244.84252899107042</v>
      </c>
      <c r="E32">
        <f t="shared" si="1"/>
        <v>110.1331501591836</v>
      </c>
      <c r="F32">
        <f t="shared" si="1"/>
        <v>118.95945463647638</v>
      </c>
      <c r="G32">
        <f t="shared" si="1"/>
        <v>144.25743941393819</v>
      </c>
      <c r="H32" s="6">
        <v>2.7E-2</v>
      </c>
      <c r="I32">
        <f t="shared" si="2"/>
        <v>133.7201692064753</v>
      </c>
      <c r="J32">
        <f t="shared" si="3"/>
        <v>163.23481171357258</v>
      </c>
      <c r="K32">
        <f t="shared" si="4"/>
        <v>248.79494772026766</v>
      </c>
      <c r="L32">
        <f t="shared" si="5"/>
        <v>110.62416290067033</v>
      </c>
      <c r="M32">
        <f t="shared" si="6"/>
        <v>119.92329684126264</v>
      </c>
      <c r="N32">
        <f t="shared" si="7"/>
        <v>146.88059996665982</v>
      </c>
    </row>
    <row r="33" spans="1:14" x14ac:dyDescent="0.4">
      <c r="A33" s="6">
        <v>2.9000000000000001E-2</v>
      </c>
      <c r="B33">
        <f t="shared" si="1"/>
        <v>132.60897065394613</v>
      </c>
      <c r="C33">
        <f t="shared" si="1"/>
        <v>160.87470130138695</v>
      </c>
      <c r="D33">
        <f t="shared" si="1"/>
        <v>240.97935401342741</v>
      </c>
      <c r="E33">
        <f t="shared" si="1"/>
        <v>109.64490681313902</v>
      </c>
      <c r="F33">
        <f t="shared" si="1"/>
        <v>118.00519334266377</v>
      </c>
      <c r="G33">
        <f t="shared" si="1"/>
        <v>141.69811879270395</v>
      </c>
      <c r="H33" s="6">
        <v>2.8000000000000001E-2</v>
      </c>
      <c r="I33">
        <f t="shared" si="2"/>
        <v>133.16303688460084</v>
      </c>
      <c r="J33">
        <f t="shared" si="3"/>
        <v>162.04912426483179</v>
      </c>
      <c r="K33">
        <f t="shared" si="4"/>
        <v>244.84252899107042</v>
      </c>
      <c r="L33">
        <f t="shared" si="5"/>
        <v>110.1331501591836</v>
      </c>
      <c r="M33">
        <f t="shared" si="6"/>
        <v>118.95945463647638</v>
      </c>
      <c r="N33">
        <f t="shared" si="7"/>
        <v>144.25743941393819</v>
      </c>
    </row>
    <row r="34" spans="1:14" x14ac:dyDescent="0.4">
      <c r="A34" s="6">
        <v>0.03</v>
      </c>
      <c r="B34">
        <f t="shared" si="1"/>
        <v>132.05795031036175</v>
      </c>
      <c r="C34">
        <f t="shared" si="1"/>
        <v>159.71141985743083</v>
      </c>
      <c r="D34">
        <f t="shared" si="1"/>
        <v>237.20308944628852</v>
      </c>
      <c r="E34">
        <f t="shared" si="1"/>
        <v>109.15941437438909</v>
      </c>
      <c r="F34">
        <f t="shared" si="1"/>
        <v>117.06040567355166</v>
      </c>
      <c r="G34">
        <f t="shared" si="1"/>
        <v>139.20088269893961</v>
      </c>
      <c r="H34" s="6">
        <v>2.9000000000000001E-2</v>
      </c>
      <c r="I34">
        <f t="shared" si="2"/>
        <v>132.60897065394613</v>
      </c>
      <c r="J34">
        <f t="shared" si="3"/>
        <v>160.87470130138695</v>
      </c>
      <c r="K34">
        <f t="shared" si="4"/>
        <v>240.97935401342741</v>
      </c>
      <c r="L34">
        <f t="shared" si="5"/>
        <v>109.64490681313902</v>
      </c>
      <c r="M34">
        <f t="shared" si="6"/>
        <v>118.00519334266377</v>
      </c>
      <c r="N34">
        <f t="shared" si="7"/>
        <v>141.69811879270395</v>
      </c>
    </row>
    <row r="35" spans="1:14" x14ac:dyDescent="0.4">
      <c r="A35" s="6">
        <v>3.1E-2</v>
      </c>
      <c r="B35">
        <f t="shared" si="1"/>
        <v>131.50995580342672</v>
      </c>
      <c r="C35">
        <f t="shared" si="1"/>
        <v>158.55915845370112</v>
      </c>
      <c r="D35">
        <f t="shared" si="1"/>
        <v>233.51146837700861</v>
      </c>
      <c r="E35">
        <f t="shared" si="1"/>
        <v>108.67665449659577</v>
      </c>
      <c r="F35">
        <f t="shared" si="1"/>
        <v>116.12498566116412</v>
      </c>
      <c r="G35">
        <f t="shared" si="1"/>
        <v>136.76402752410391</v>
      </c>
      <c r="H35" s="6">
        <v>0.03</v>
      </c>
      <c r="I35">
        <f t="shared" si="2"/>
        <v>132.05795031036175</v>
      </c>
      <c r="J35">
        <f t="shared" si="3"/>
        <v>159.71141985743083</v>
      </c>
      <c r="K35">
        <f t="shared" si="4"/>
        <v>237.20308944628852</v>
      </c>
      <c r="L35">
        <f t="shared" si="5"/>
        <v>109.15941437438909</v>
      </c>
      <c r="M35">
        <f t="shared" si="6"/>
        <v>117.06040567355166</v>
      </c>
      <c r="N35">
        <f t="shared" si="7"/>
        <v>139.20088269893961</v>
      </c>
    </row>
    <row r="36" spans="1:14" x14ac:dyDescent="0.4">
      <c r="A36" s="6">
        <v>3.2000000000000001E-2</v>
      </c>
      <c r="B36">
        <f t="shared" si="1"/>
        <v>130.96496723512604</v>
      </c>
      <c r="C36">
        <f t="shared" si="1"/>
        <v>157.41779707791125</v>
      </c>
      <c r="D36">
        <f t="shared" si="1"/>
        <v>229.90228831404275</v>
      </c>
      <c r="E36">
        <f t="shared" si="1"/>
        <v>108.19660897400394</v>
      </c>
      <c r="F36">
        <f t="shared" si="1"/>
        <v>115.19882863827063</v>
      </c>
      <c r="G36">
        <f t="shared" si="1"/>
        <v>134.38589984783485</v>
      </c>
      <c r="H36" s="6">
        <v>3.1E-2</v>
      </c>
      <c r="I36">
        <f t="shared" si="2"/>
        <v>131.50995580342672</v>
      </c>
      <c r="J36">
        <f t="shared" si="3"/>
        <v>158.55915845370112</v>
      </c>
      <c r="K36">
        <f t="shared" si="4"/>
        <v>233.51146837700861</v>
      </c>
      <c r="L36">
        <f t="shared" si="5"/>
        <v>108.67665449659577</v>
      </c>
      <c r="M36">
        <f t="shared" si="6"/>
        <v>116.12498566116412</v>
      </c>
      <c r="N36">
        <f t="shared" si="7"/>
        <v>136.76402752410391</v>
      </c>
    </row>
    <row r="37" spans="1:14" x14ac:dyDescent="0.4">
      <c r="A37" s="6">
        <v>3.3000000000000002E-2</v>
      </c>
      <c r="B37">
        <f t="shared" si="1"/>
        <v>130.42296485854146</v>
      </c>
      <c r="C37">
        <f t="shared" si="1"/>
        <v>156.28721716546005</v>
      </c>
      <c r="D37">
        <f t="shared" si="1"/>
        <v>226.37340924321035</v>
      </c>
      <c r="E37">
        <f t="shared" si="1"/>
        <v>107.71925974022697</v>
      </c>
      <c r="F37">
        <f t="shared" si="1"/>
        <v>114.28183122108695</v>
      </c>
      <c r="G37">
        <f t="shared" si="1"/>
        <v>132.06489488260578</v>
      </c>
      <c r="H37" s="6">
        <v>3.2000000000000001E-2</v>
      </c>
      <c r="I37">
        <f t="shared" si="2"/>
        <v>130.96496723512604</v>
      </c>
      <c r="J37">
        <f t="shared" si="3"/>
        <v>157.41779707791125</v>
      </c>
      <c r="K37">
        <f t="shared" si="4"/>
        <v>229.90228831404275</v>
      </c>
      <c r="L37">
        <f t="shared" si="5"/>
        <v>108.19660897400394</v>
      </c>
      <c r="M37">
        <f t="shared" si="6"/>
        <v>115.19882863827063</v>
      </c>
      <c r="N37">
        <f t="shared" si="7"/>
        <v>134.38589984783485</v>
      </c>
    </row>
    <row r="38" spans="1:14" x14ac:dyDescent="0.4">
      <c r="A38" s="6">
        <v>3.4000000000000002E-2</v>
      </c>
      <c r="B38">
        <f t="shared" ref="B38:G69" si="8">PRICE(DATE(2024,11,27),DATE(2024+B$3,11,27),B$2,$A38,100,1,1)</f>
        <v>129.88392907655401</v>
      </c>
      <c r="C38">
        <f t="shared" si="8"/>
        <v>155.16730158041327</v>
      </c>
      <c r="D38">
        <f t="shared" si="8"/>
        <v>222.92275174542127</v>
      </c>
      <c r="E38">
        <f t="shared" si="8"/>
        <v>107.2445888670434</v>
      </c>
      <c r="F38">
        <f t="shared" si="8"/>
        <v>113.3738912922214</v>
      </c>
      <c r="G38">
        <f t="shared" si="8"/>
        <v>129.79945496858699</v>
      </c>
      <c r="H38" s="6">
        <v>3.3000000000000002E-2</v>
      </c>
      <c r="I38">
        <f t="shared" ref="I38:I69" si="9">IF(I$1,B37,NA())</f>
        <v>130.42296485854146</v>
      </c>
      <c r="J38">
        <f t="shared" ref="J38:J69" si="10">IF(J$1,C37,NA())</f>
        <v>156.28721716546005</v>
      </c>
      <c r="K38">
        <f t="shared" ref="K38:K69" si="11">IF(K$1,D37,NA())</f>
        <v>226.37340924321035</v>
      </c>
      <c r="L38">
        <f t="shared" ref="L38:L69" si="12">IF(L$1,E37,NA())</f>
        <v>107.71925974022697</v>
      </c>
      <c r="M38">
        <f t="shared" ref="M38:M69" si="13">IF(M$1,F37,NA())</f>
        <v>114.28183122108695</v>
      </c>
      <c r="N38">
        <f t="shared" ref="N38:N69" si="14">IF(N$1,G37,NA())</f>
        <v>132.06489488260578</v>
      </c>
    </row>
    <row r="39" spans="1:14" x14ac:dyDescent="0.4">
      <c r="A39" s="6">
        <v>3.5000000000000003E-2</v>
      </c>
      <c r="B39">
        <f t="shared" si="8"/>
        <v>129.34784044055991</v>
      </c>
      <c r="C39">
        <f t="shared" si="8"/>
        <v>154.05793459675681</v>
      </c>
      <c r="D39">
        <f t="shared" si="8"/>
        <v>219.54829517385852</v>
      </c>
      <c r="E39">
        <f t="shared" si="8"/>
        <v>106.77257856320615</v>
      </c>
      <c r="F39">
        <f t="shared" si="8"/>
        <v>112.47490798386701</v>
      </c>
      <c r="G39">
        <f t="shared" si="8"/>
        <v>127.58806811704437</v>
      </c>
      <c r="H39" s="6">
        <v>3.4000000000000002E-2</v>
      </c>
      <c r="I39">
        <f t="shared" si="9"/>
        <v>129.88392907655401</v>
      </c>
      <c r="J39">
        <f t="shared" si="10"/>
        <v>155.16730158041327</v>
      </c>
      <c r="K39">
        <f t="shared" si="11"/>
        <v>222.92275174542127</v>
      </c>
      <c r="L39">
        <f t="shared" si="12"/>
        <v>107.2445888670434</v>
      </c>
      <c r="M39">
        <f t="shared" si="13"/>
        <v>113.3738912922214</v>
      </c>
      <c r="N39">
        <f t="shared" si="14"/>
        <v>129.79945496858699</v>
      </c>
    </row>
    <row r="40" spans="1:14" x14ac:dyDescent="0.4">
      <c r="A40" s="6">
        <v>3.5999999999999997E-2</v>
      </c>
      <c r="B40">
        <f t="shared" si="8"/>
        <v>128.8146796491977</v>
      </c>
      <c r="C40">
        <f t="shared" si="8"/>
        <v>152.95900187991228</v>
      </c>
      <c r="D40">
        <f t="shared" si="8"/>
        <v>216.2480758886432</v>
      </c>
      <c r="E40">
        <f t="shared" si="8"/>
        <v>106.30321117326199</v>
      </c>
      <c r="F40">
        <f t="shared" si="8"/>
        <v>111.58478166123081</v>
      </c>
      <c r="G40">
        <f t="shared" si="8"/>
        <v>125.42926660064066</v>
      </c>
      <c r="H40" s="6">
        <v>3.5000000000000003E-2</v>
      </c>
      <c r="I40">
        <f t="shared" si="9"/>
        <v>129.34784044055991</v>
      </c>
      <c r="J40">
        <f t="shared" si="10"/>
        <v>154.05793459675681</v>
      </c>
      <c r="K40">
        <f t="shared" si="11"/>
        <v>219.54829517385852</v>
      </c>
      <c r="L40">
        <f t="shared" si="12"/>
        <v>106.77257856320615</v>
      </c>
      <c r="M40">
        <f t="shared" si="13"/>
        <v>112.47490798386701</v>
      </c>
      <c r="N40">
        <f t="shared" si="14"/>
        <v>127.58806811704437</v>
      </c>
    </row>
    <row r="41" spans="1:14" x14ac:dyDescent="0.4">
      <c r="A41" s="6">
        <v>3.6999999999999998E-2</v>
      </c>
      <c r="B41">
        <f t="shared" si="8"/>
        <v>128.28442754708865</v>
      </c>
      <c r="C41">
        <f t="shared" si="8"/>
        <v>151.87039046851692</v>
      </c>
      <c r="D41">
        <f t="shared" si="8"/>
        <v>213.02018554711549</v>
      </c>
      <c r="E41">
        <f t="shared" si="8"/>
        <v>105.8364691763834</v>
      </c>
      <c r="F41">
        <f t="shared" si="8"/>
        <v>110.70341390620196</v>
      </c>
      <c r="G41">
        <f t="shared" si="8"/>
        <v>123.32162558908745</v>
      </c>
      <c r="H41" s="6">
        <v>3.5999999999999997E-2</v>
      </c>
      <c r="I41">
        <f t="shared" si="9"/>
        <v>128.8146796491977</v>
      </c>
      <c r="J41">
        <f t="shared" si="10"/>
        <v>152.95900187991228</v>
      </c>
      <c r="K41">
        <f t="shared" si="11"/>
        <v>216.2480758886432</v>
      </c>
      <c r="L41">
        <f t="shared" si="12"/>
        <v>106.30321117326199</v>
      </c>
      <c r="M41">
        <f t="shared" si="13"/>
        <v>111.58478166123081</v>
      </c>
      <c r="N41">
        <f t="shared" si="14"/>
        <v>125.42926660064066</v>
      </c>
    </row>
    <row r="42" spans="1:14" x14ac:dyDescent="0.4">
      <c r="A42" s="6">
        <v>3.7999999999999999E-2</v>
      </c>
      <c r="B42">
        <f t="shared" si="8"/>
        <v>127.75706512358784</v>
      </c>
      <c r="C42">
        <f t="shared" si="8"/>
        <v>150.79198875645733</v>
      </c>
      <c r="D42">
        <f t="shared" si="8"/>
        <v>209.8627694478887</v>
      </c>
      <c r="E42">
        <f t="shared" si="8"/>
        <v>105.37233518521053</v>
      </c>
      <c r="F42">
        <f t="shared" si="8"/>
        <v>109.83070750124978</v>
      </c>
      <c r="G42">
        <f t="shared" si="8"/>
        <v>121.26376182862357</v>
      </c>
      <c r="H42" s="6">
        <v>3.6999999999999998E-2</v>
      </c>
      <c r="I42">
        <f t="shared" si="9"/>
        <v>128.28442754708865</v>
      </c>
      <c r="J42">
        <f t="shared" si="10"/>
        <v>151.87039046851692</v>
      </c>
      <c r="K42">
        <f t="shared" si="11"/>
        <v>213.02018554711549</v>
      </c>
      <c r="L42">
        <f t="shared" si="12"/>
        <v>105.8364691763834</v>
      </c>
      <c r="M42">
        <f t="shared" si="13"/>
        <v>110.70341390620196</v>
      </c>
      <c r="N42">
        <f t="shared" si="14"/>
        <v>123.32162558908745</v>
      </c>
    </row>
    <row r="43" spans="1:14" x14ac:dyDescent="0.4">
      <c r="A43" s="6">
        <v>3.9E-2</v>
      </c>
      <c r="B43">
        <f t="shared" si="8"/>
        <v>127.23257351154862</v>
      </c>
      <c r="C43">
        <f t="shared" si="8"/>
        <v>149.72368647516055</v>
      </c>
      <c r="D43">
        <f t="shared" si="8"/>
        <v>206.77402492693625</v>
      </c>
      <c r="E43">
        <f t="shared" si="8"/>
        <v>104.91079194470555</v>
      </c>
      <c r="F43">
        <f t="shared" si="8"/>
        <v>108.96656641355364</v>
      </c>
      <c r="G43">
        <f t="shared" si="8"/>
        <v>119.25433236387394</v>
      </c>
      <c r="H43" s="6">
        <v>3.7999999999999999E-2</v>
      </c>
      <c r="I43">
        <f t="shared" si="9"/>
        <v>127.75706512358784</v>
      </c>
      <c r="J43">
        <f t="shared" si="10"/>
        <v>150.79198875645733</v>
      </c>
      <c r="K43">
        <f t="shared" si="11"/>
        <v>209.8627694478887</v>
      </c>
      <c r="L43">
        <f t="shared" si="12"/>
        <v>105.37233518521053</v>
      </c>
      <c r="M43">
        <f t="shared" si="13"/>
        <v>109.83070750124978</v>
      </c>
      <c r="N43">
        <f t="shared" si="14"/>
        <v>121.26376182862357</v>
      </c>
    </row>
    <row r="44" spans="1:14" x14ac:dyDescent="0.4">
      <c r="A44" s="6">
        <v>0.04</v>
      </c>
      <c r="B44">
        <f t="shared" si="8"/>
        <v>126.71093398609722</v>
      </c>
      <c r="C44">
        <f t="shared" si="8"/>
        <v>148.66537467613011</v>
      </c>
      <c r="D44">
        <f t="shared" si="8"/>
        <v>203.75219980398677</v>
      </c>
      <c r="E44">
        <f t="shared" si="8"/>
        <v>104.45182233101619</v>
      </c>
      <c r="F44">
        <f t="shared" si="8"/>
        <v>108.11089577935499</v>
      </c>
      <c r="G44">
        <f t="shared" si="8"/>
        <v>117.2920333006644</v>
      </c>
      <c r="H44" s="6">
        <v>3.9E-2</v>
      </c>
      <c r="I44">
        <f t="shared" si="9"/>
        <v>127.23257351154862</v>
      </c>
      <c r="J44">
        <f t="shared" si="10"/>
        <v>149.72368647516055</v>
      </c>
      <c r="K44">
        <f t="shared" si="11"/>
        <v>206.77402492693625</v>
      </c>
      <c r="L44">
        <f t="shared" si="12"/>
        <v>104.91079194470555</v>
      </c>
      <c r="M44">
        <f t="shared" si="13"/>
        <v>108.96656641355364</v>
      </c>
      <c r="N44">
        <f t="shared" si="14"/>
        <v>119.25433236387394</v>
      </c>
    </row>
    <row r="45" spans="1:14" x14ac:dyDescent="0.4">
      <c r="A45" s="6">
        <v>4.1000000000000002E-2</v>
      </c>
      <c r="B45">
        <f t="shared" si="8"/>
        <v>126.1921279634209</v>
      </c>
      <c r="C45">
        <f t="shared" si="8"/>
        <v>147.61694571373317</v>
      </c>
      <c r="D45">
        <f t="shared" si="8"/>
        <v>200.7955908776101</v>
      </c>
      <c r="E45">
        <f t="shared" si="8"/>
        <v>103.99540935035236</v>
      </c>
      <c r="F45">
        <f t="shared" si="8"/>
        <v>107.2636018885356</v>
      </c>
      <c r="G45">
        <f t="shared" si="8"/>
        <v>115.37559860844905</v>
      </c>
      <c r="H45" s="6">
        <v>0.04</v>
      </c>
      <c r="I45">
        <f t="shared" si="9"/>
        <v>126.71093398609722</v>
      </c>
      <c r="J45">
        <f t="shared" si="10"/>
        <v>148.66537467613011</v>
      </c>
      <c r="K45">
        <f t="shared" si="11"/>
        <v>203.75219980398677</v>
      </c>
      <c r="L45">
        <f t="shared" si="12"/>
        <v>104.45182233101619</v>
      </c>
      <c r="M45">
        <f t="shared" si="13"/>
        <v>108.11089577935499</v>
      </c>
      <c r="N45">
        <f t="shared" si="14"/>
        <v>117.2920333006644</v>
      </c>
    </row>
    <row r="46" spans="1:14" x14ac:dyDescent="0.4">
      <c r="A46" s="6">
        <v>4.2000000000000003E-2</v>
      </c>
      <c r="B46">
        <f t="shared" si="8"/>
        <v>125.67613699956546</v>
      </c>
      <c r="C46">
        <f t="shared" si="8"/>
        <v>146.57829322822417</v>
      </c>
      <c r="D46">
        <f t="shared" si="8"/>
        <v>197.90254246737766</v>
      </c>
      <c r="E46">
        <f t="shared" si="8"/>
        <v>103.54153613787106</v>
      </c>
      <c r="F46">
        <f t="shared" si="8"/>
        <v>106.42459216941018</v>
      </c>
      <c r="G46">
        <f t="shared" si="8"/>
        <v>113.50379896101748</v>
      </c>
      <c r="H46" s="6">
        <v>4.1000000000000002E-2</v>
      </c>
      <c r="I46">
        <f t="shared" si="9"/>
        <v>126.1921279634209</v>
      </c>
      <c r="J46">
        <f t="shared" si="10"/>
        <v>147.61694571373317</v>
      </c>
      <c r="K46">
        <f t="shared" si="11"/>
        <v>200.7955908776101</v>
      </c>
      <c r="L46">
        <f t="shared" si="12"/>
        <v>103.99540935035236</v>
      </c>
      <c r="M46">
        <f t="shared" si="13"/>
        <v>107.2636018885356</v>
      </c>
      <c r="N46">
        <f t="shared" si="14"/>
        <v>115.37559860844905</v>
      </c>
    </row>
    <row r="47" spans="1:14" x14ac:dyDescent="0.4">
      <c r="A47" s="6">
        <v>4.2999999999999997E-2</v>
      </c>
      <c r="B47">
        <f t="shared" si="8"/>
        <v>125.1629427892463</v>
      </c>
      <c r="C47">
        <f t="shared" si="8"/>
        <v>145.54931212901192</v>
      </c>
      <c r="D47">
        <f t="shared" si="8"/>
        <v>195.07144500159092</v>
      </c>
      <c r="E47">
        <f t="shared" si="8"/>
        <v>103.09018595657413</v>
      </c>
      <c r="F47">
        <f t="shared" si="8"/>
        <v>105.59377517373835</v>
      </c>
      <c r="G47">
        <f t="shared" si="8"/>
        <v>111.67544061423058</v>
      </c>
      <c r="H47" s="6">
        <v>4.2000000000000003E-2</v>
      </c>
      <c r="I47">
        <f t="shared" si="9"/>
        <v>125.67613699956546</v>
      </c>
      <c r="J47">
        <f t="shared" si="10"/>
        <v>146.57829322822417</v>
      </c>
      <c r="K47">
        <f t="shared" si="11"/>
        <v>197.90254246737766</v>
      </c>
      <c r="L47">
        <f t="shared" si="12"/>
        <v>103.54153613787106</v>
      </c>
      <c r="M47">
        <f t="shared" si="13"/>
        <v>106.42459216941018</v>
      </c>
      <c r="N47">
        <f t="shared" si="14"/>
        <v>113.50379896101748</v>
      </c>
    </row>
    <row r="48" spans="1:14" x14ac:dyDescent="0.4">
      <c r="A48" s="6">
        <v>4.3999999999999997E-2</v>
      </c>
      <c r="B48">
        <f t="shared" si="8"/>
        <v>124.65252716466858</v>
      </c>
      <c r="C48">
        <f t="shared" si="8"/>
        <v>144.5298985781572</v>
      </c>
      <c r="D48">
        <f t="shared" si="8"/>
        <v>192.30073364906909</v>
      </c>
      <c r="E48">
        <f t="shared" si="8"/>
        <v>102.64134219621448</v>
      </c>
      <c r="F48">
        <f t="shared" si="8"/>
        <v>104.77106056194539</v>
      </c>
      <c r="G48">
        <f t="shared" si="8"/>
        <v>109.88936431954309</v>
      </c>
      <c r="H48" s="6">
        <v>4.2999999999999997E-2</v>
      </c>
      <c r="I48">
        <f t="shared" si="9"/>
        <v>125.1629427892463</v>
      </c>
      <c r="J48">
        <f t="shared" si="10"/>
        <v>145.54931212901192</v>
      </c>
      <c r="K48">
        <f t="shared" si="11"/>
        <v>195.07144500159092</v>
      </c>
      <c r="L48">
        <f t="shared" si="12"/>
        <v>103.09018595657413</v>
      </c>
      <c r="M48">
        <f t="shared" si="13"/>
        <v>105.59377517373835</v>
      </c>
      <c r="N48">
        <f t="shared" si="14"/>
        <v>111.67544061423058</v>
      </c>
    </row>
    <row r="49" spans="1:14" x14ac:dyDescent="0.4">
      <c r="A49" s="6">
        <v>4.4999999999999998E-2</v>
      </c>
      <c r="B49">
        <f t="shared" si="8"/>
        <v>124.14487209436092</v>
      </c>
      <c r="C49">
        <f t="shared" si="8"/>
        <v>143.519949974106</v>
      </c>
      <c r="D49">
        <f t="shared" si="8"/>
        <v>189.58888699358894</v>
      </c>
      <c r="E49">
        <f t="shared" si="8"/>
        <v>102.19498837221467</v>
      </c>
      <c r="F49">
        <f t="shared" si="8"/>
        <v>103.95635908855516</v>
      </c>
      <c r="G49">
        <f t="shared" si="8"/>
        <v>108.14444427214463</v>
      </c>
      <c r="H49" s="6">
        <v>4.3999999999999997E-2</v>
      </c>
      <c r="I49">
        <f t="shared" si="9"/>
        <v>124.65252716466858</v>
      </c>
      <c r="J49">
        <f t="shared" si="10"/>
        <v>144.5298985781572</v>
      </c>
      <c r="K49">
        <f t="shared" si="11"/>
        <v>192.30073364906909</v>
      </c>
      <c r="L49">
        <f t="shared" si="12"/>
        <v>102.64134219621448</v>
      </c>
      <c r="M49">
        <f t="shared" si="13"/>
        <v>104.77106056194539</v>
      </c>
      <c r="N49">
        <f t="shared" si="14"/>
        <v>109.88936431954309</v>
      </c>
    </row>
    <row r="50" spans="1:14" x14ac:dyDescent="0.4">
      <c r="A50" s="6">
        <v>4.5999999999999999E-2</v>
      </c>
      <c r="B50">
        <f t="shared" si="8"/>
        <v>123.63995968201769</v>
      </c>
      <c r="C50">
        <f t="shared" si="8"/>
        <v>142.51936493564622</v>
      </c>
      <c r="D50">
        <f t="shared" si="8"/>
        <v>186.93442574956734</v>
      </c>
      <c r="E50">
        <f t="shared" si="8"/>
        <v>101.75110812459388</v>
      </c>
      <c r="F50">
        <f t="shared" si="8"/>
        <v>103.14958258782562</v>
      </c>
      <c r="G50">
        <f t="shared" si="8"/>
        <v>106.43958709256049</v>
      </c>
      <c r="H50" s="6">
        <v>4.4999999999999998E-2</v>
      </c>
      <c r="I50">
        <f t="shared" si="9"/>
        <v>124.14487209436092</v>
      </c>
      <c r="J50">
        <f t="shared" si="10"/>
        <v>143.519949974106</v>
      </c>
      <c r="K50">
        <f t="shared" si="11"/>
        <v>189.58888699358894</v>
      </c>
      <c r="L50">
        <f t="shared" si="12"/>
        <v>102.19498837221467</v>
      </c>
      <c r="M50">
        <f t="shared" si="13"/>
        <v>103.95635908855516</v>
      </c>
      <c r="N50">
        <f t="shared" si="14"/>
        <v>108.14444427214463</v>
      </c>
    </row>
    <row r="51" spans="1:14" x14ac:dyDescent="0.4">
      <c r="A51" s="6">
        <v>4.7E-2</v>
      </c>
      <c r="B51">
        <f t="shared" si="8"/>
        <v>123.13777216535452</v>
      </c>
      <c r="C51">
        <f t="shared" si="8"/>
        <v>141.52804328609301</v>
      </c>
      <c r="D51">
        <f t="shared" si="8"/>
        <v>184.33591151767311</v>
      </c>
      <c r="E51">
        <f t="shared" si="8"/>
        <v>101.3096852169069</v>
      </c>
      <c r="F51">
        <f t="shared" si="8"/>
        <v>102.35064395959026</v>
      </c>
      <c r="G51">
        <f t="shared" si="8"/>
        <v>104.77373084062319</v>
      </c>
      <c r="H51" s="6">
        <v>4.5999999999999999E-2</v>
      </c>
      <c r="I51">
        <f t="shared" si="9"/>
        <v>123.63995968201769</v>
      </c>
      <c r="J51">
        <f t="shared" si="10"/>
        <v>142.51936493564622</v>
      </c>
      <c r="K51">
        <f t="shared" si="11"/>
        <v>186.93442574956734</v>
      </c>
      <c r="L51">
        <f t="shared" si="12"/>
        <v>101.75110812459388</v>
      </c>
      <c r="M51">
        <f t="shared" si="13"/>
        <v>103.14958258782562</v>
      </c>
      <c r="N51">
        <f t="shared" si="14"/>
        <v>106.43958709256049</v>
      </c>
    </row>
    <row r="52" spans="1:14" x14ac:dyDescent="0.4">
      <c r="A52" s="6">
        <v>4.8000000000000001E-2</v>
      </c>
      <c r="B52">
        <f t="shared" si="8"/>
        <v>122.6382919149725</v>
      </c>
      <c r="C52">
        <f t="shared" si="8"/>
        <v>140.54588603769105</v>
      </c>
      <c r="D52">
        <f t="shared" si="8"/>
        <v>181.79194557905103</v>
      </c>
      <c r="E52">
        <f t="shared" si="8"/>
        <v>100.87070353519121</v>
      </c>
      <c r="F52">
        <f t="shared" si="8"/>
        <v>101.55945715529575</v>
      </c>
      <c r="G52">
        <f t="shared" si="8"/>
        <v>103.1458440607326</v>
      </c>
      <c r="H52" s="6">
        <v>4.7E-2</v>
      </c>
      <c r="I52">
        <f t="shared" si="9"/>
        <v>123.13777216535452</v>
      </c>
      <c r="J52">
        <f t="shared" si="10"/>
        <v>141.52804328609301</v>
      </c>
      <c r="K52">
        <f t="shared" si="11"/>
        <v>184.33591151767311</v>
      </c>
      <c r="L52">
        <f t="shared" si="12"/>
        <v>101.3096852169069</v>
      </c>
      <c r="M52">
        <f t="shared" si="13"/>
        <v>102.35064395959026</v>
      </c>
      <c r="N52">
        <f t="shared" si="14"/>
        <v>104.77373084062319</v>
      </c>
    </row>
    <row r="53" spans="1:14" x14ac:dyDescent="0.4">
      <c r="A53" s="6">
        <v>4.9000000000000002E-2</v>
      </c>
      <c r="B53">
        <f t="shared" si="8"/>
        <v>122.14150143323519</v>
      </c>
      <c r="C53">
        <f t="shared" si="8"/>
        <v>139.57279537623901</v>
      </c>
      <c r="D53">
        <f t="shared" si="8"/>
        <v>179.30116772693475</v>
      </c>
      <c r="E53">
        <f t="shared" si="8"/>
        <v>100.43414708692619</v>
      </c>
      <c r="F53">
        <f t="shared" si="8"/>
        <v>100.77593716423999</v>
      </c>
      <c r="G53">
        <f t="shared" si="8"/>
        <v>101.55492485739089</v>
      </c>
      <c r="H53" s="6">
        <v>4.8000000000000001E-2</v>
      </c>
      <c r="I53">
        <f t="shared" si="9"/>
        <v>122.6382919149725</v>
      </c>
      <c r="J53">
        <f t="shared" si="10"/>
        <v>140.54588603769105</v>
      </c>
      <c r="K53">
        <f t="shared" si="11"/>
        <v>181.79194557905103</v>
      </c>
      <c r="L53">
        <f t="shared" si="12"/>
        <v>100.87070353519121</v>
      </c>
      <c r="M53">
        <f t="shared" si="13"/>
        <v>101.55945715529575</v>
      </c>
      <c r="N53">
        <f t="shared" si="14"/>
        <v>103.1458440607326</v>
      </c>
    </row>
    <row r="54" spans="1:14" x14ac:dyDescent="0.4">
      <c r="A54" s="6">
        <v>0.05</v>
      </c>
      <c r="B54">
        <f t="shared" si="8"/>
        <v>121.64738335315408</v>
      </c>
      <c r="C54">
        <f t="shared" si="8"/>
        <v>138.60867464592405</v>
      </c>
      <c r="D54">
        <f t="shared" si="8"/>
        <v>176.86225513441417</v>
      </c>
      <c r="E54">
        <f t="shared" si="8"/>
        <v>99.999999999999986</v>
      </c>
      <c r="F54">
        <f t="shared" si="8"/>
        <v>100</v>
      </c>
      <c r="G54">
        <f t="shared" si="8"/>
        <v>99.999999999999986</v>
      </c>
      <c r="H54" s="6">
        <v>4.9000000000000002E-2</v>
      </c>
      <c r="I54">
        <f t="shared" si="9"/>
        <v>122.14150143323519</v>
      </c>
      <c r="J54">
        <f t="shared" si="10"/>
        <v>139.57279537623901</v>
      </c>
      <c r="K54">
        <f t="shared" si="11"/>
        <v>179.30116772693475</v>
      </c>
      <c r="L54">
        <f t="shared" si="12"/>
        <v>100.43414708692619</v>
      </c>
      <c r="M54">
        <f t="shared" si="13"/>
        <v>100.77593716423999</v>
      </c>
      <c r="N54">
        <f t="shared" si="14"/>
        <v>101.55492485739089</v>
      </c>
    </row>
    <row r="55" spans="1:14" x14ac:dyDescent="0.4">
      <c r="A55" s="6">
        <v>5.0999999999999997E-2</v>
      </c>
      <c r="B55">
        <f t="shared" si="8"/>
        <v>121.15592043728651</v>
      </c>
      <c r="C55">
        <f t="shared" si="8"/>
        <v>137.65342833437126</v>
      </c>
      <c r="D55">
        <f t="shared" si="8"/>
        <v>174.47392125721413</v>
      </c>
      <c r="E55">
        <f t="shared" si="8"/>
        <v>99.568246521688039</v>
      </c>
      <c r="F55">
        <f t="shared" si="8"/>
        <v>99.231562687053668</v>
      </c>
      <c r="G55">
        <f t="shared" si="8"/>
        <v>98.480124055975267</v>
      </c>
      <c r="H55" s="6">
        <v>0.05</v>
      </c>
      <c r="I55">
        <f t="shared" si="9"/>
        <v>121.64738335315408</v>
      </c>
      <c r="J55">
        <f t="shared" si="10"/>
        <v>138.60867464592405</v>
      </c>
      <c r="K55">
        <f t="shared" si="11"/>
        <v>176.86225513441417</v>
      </c>
      <c r="L55">
        <f t="shared" si="12"/>
        <v>99.999999999999986</v>
      </c>
      <c r="M55">
        <f t="shared" si="13"/>
        <v>100</v>
      </c>
      <c r="N55">
        <f t="shared" si="14"/>
        <v>99.999999999999986</v>
      </c>
    </row>
    <row r="56" spans="1:14" x14ac:dyDescent="0.4">
      <c r="A56" s="6">
        <v>5.1999999999999998E-2</v>
      </c>
      <c r="B56">
        <f t="shared" si="8"/>
        <v>120.6670955766424</v>
      </c>
      <c r="C56">
        <f t="shared" si="8"/>
        <v>136.70696205789898</v>
      </c>
      <c r="D56">
        <f t="shared" si="8"/>
        <v>172.13491477033955</v>
      </c>
      <c r="E56">
        <f t="shared" si="8"/>
        <v>99.138871017639872</v>
      </c>
      <c r="F56">
        <f t="shared" si="8"/>
        <v>98.470543247587472</v>
      </c>
      <c r="G56">
        <f t="shared" si="8"/>
        <v>96.994378551235755</v>
      </c>
      <c r="H56" s="6">
        <v>5.0999999999999997E-2</v>
      </c>
      <c r="I56">
        <f t="shared" si="9"/>
        <v>121.15592043728651</v>
      </c>
      <c r="J56">
        <f t="shared" si="10"/>
        <v>137.65342833437126</v>
      </c>
      <c r="K56">
        <f t="shared" si="11"/>
        <v>174.47392125721413</v>
      </c>
      <c r="L56">
        <f t="shared" si="12"/>
        <v>99.568246521688039</v>
      </c>
      <c r="M56">
        <f t="shared" si="13"/>
        <v>99.231562687053668</v>
      </c>
      <c r="N56">
        <f t="shared" si="14"/>
        <v>98.480124055975267</v>
      </c>
    </row>
    <row r="57" spans="1:14" x14ac:dyDescent="0.4">
      <c r="A57" s="6">
        <v>5.2999999999999999E-2</v>
      </c>
      <c r="B57">
        <f t="shared" si="8"/>
        <v>120.18089178960241</v>
      </c>
      <c r="C57">
        <f t="shared" si="8"/>
        <v>135.76918254698077</v>
      </c>
      <c r="D57">
        <f t="shared" si="8"/>
        <v>169.84401853750731</v>
      </c>
      <c r="E57">
        <f t="shared" si="8"/>
        <v>98.711857970876451</v>
      </c>
      <c r="F57">
        <f t="shared" si="8"/>
        <v>97.716860688490613</v>
      </c>
      <c r="G57">
        <f t="shared" si="8"/>
        <v>95.541871157180438</v>
      </c>
      <c r="H57" s="6">
        <v>5.1999999999999998E-2</v>
      </c>
      <c r="I57">
        <f t="shared" si="9"/>
        <v>120.6670955766424</v>
      </c>
      <c r="J57">
        <f t="shared" si="10"/>
        <v>136.70696205789898</v>
      </c>
      <c r="K57">
        <f t="shared" si="11"/>
        <v>172.13491477033955</v>
      </c>
      <c r="L57">
        <f t="shared" si="12"/>
        <v>99.138871017639872</v>
      </c>
      <c r="M57">
        <f t="shared" si="13"/>
        <v>98.470543247587472</v>
      </c>
      <c r="N57">
        <f t="shared" si="14"/>
        <v>96.994378551235755</v>
      </c>
    </row>
    <row r="58" spans="1:14" x14ac:dyDescent="0.4">
      <c r="A58" s="6">
        <v>5.3999999999999999E-2</v>
      </c>
      <c r="B58">
        <f t="shared" si="8"/>
        <v>119.69729222084523</v>
      </c>
      <c r="C58">
        <f t="shared" si="8"/>
        <v>134.83999763190744</v>
      </c>
      <c r="D58">
        <f t="shared" si="8"/>
        <v>167.60004861230246</v>
      </c>
      <c r="E58">
        <f t="shared" si="8"/>
        <v>98.287191980796052</v>
      </c>
      <c r="F58">
        <f t="shared" si="8"/>
        <v>96.970434988529775</v>
      </c>
      <c r="G58">
        <f t="shared" si="8"/>
        <v>94.121734903278025</v>
      </c>
      <c r="H58" s="6">
        <v>5.2999999999999999E-2</v>
      </c>
      <c r="I58">
        <f t="shared" si="9"/>
        <v>120.18089178960241</v>
      </c>
      <c r="J58">
        <f t="shared" si="10"/>
        <v>135.76918254698077</v>
      </c>
      <c r="K58">
        <f t="shared" si="11"/>
        <v>169.84401853750731</v>
      </c>
      <c r="L58">
        <f t="shared" si="12"/>
        <v>98.711857970876451</v>
      </c>
      <c r="M58">
        <f t="shared" si="13"/>
        <v>97.716860688490613</v>
      </c>
      <c r="N58">
        <f t="shared" si="14"/>
        <v>95.541871157180438</v>
      </c>
    </row>
    <row r="59" spans="1:14" x14ac:dyDescent="0.4">
      <c r="A59" s="6">
        <v>5.5E-2</v>
      </c>
      <c r="B59">
        <f t="shared" si="8"/>
        <v>119.21628014028599</v>
      </c>
      <c r="C59">
        <f t="shared" si="8"/>
        <v>133.91931622865036</v>
      </c>
      <c r="D59">
        <f t="shared" si="8"/>
        <v>165.4018532700494</v>
      </c>
      <c r="E59">
        <f t="shared" si="8"/>
        <v>97.864857762190454</v>
      </c>
      <c r="F59">
        <f t="shared" si="8"/>
        <v>96.231187085705542</v>
      </c>
      <c r="G59">
        <f t="shared" si="8"/>
        <v>92.733127414439025</v>
      </c>
      <c r="H59" s="6">
        <v>5.3999999999999999E-2</v>
      </c>
      <c r="I59">
        <f t="shared" si="9"/>
        <v>119.69729222084523</v>
      </c>
      <c r="J59">
        <f t="shared" si="10"/>
        <v>134.83999763190744</v>
      </c>
      <c r="K59">
        <f t="shared" si="11"/>
        <v>167.60004861230246</v>
      </c>
      <c r="L59">
        <f t="shared" si="12"/>
        <v>98.287191980796052</v>
      </c>
      <c r="M59">
        <f t="shared" si="13"/>
        <v>96.970434988529775</v>
      </c>
      <c r="N59">
        <f t="shared" si="14"/>
        <v>94.121734903278025</v>
      </c>
    </row>
    <row r="60" spans="1:14" x14ac:dyDescent="0.4">
      <c r="A60" s="6">
        <v>5.6000000000000001E-2</v>
      </c>
      <c r="B60">
        <f t="shared" si="8"/>
        <v>118.73783894202353</v>
      </c>
      <c r="C60">
        <f t="shared" si="8"/>
        <v>133.00704832491891</v>
      </c>
      <c r="D60">
        <f t="shared" si="8"/>
        <v>163.24831206940337</v>
      </c>
      <c r="E60">
        <f t="shared" si="8"/>
        <v>97.444840144269477</v>
      </c>
      <c r="F60">
        <f t="shared" si="8"/>
        <v>95.499038864783728</v>
      </c>
      <c r="G60">
        <f t="shared" si="8"/>
        <v>91.375230172354009</v>
      </c>
      <c r="H60" s="6">
        <v>5.5E-2</v>
      </c>
      <c r="I60">
        <f t="shared" si="9"/>
        <v>119.21628014028599</v>
      </c>
      <c r="J60">
        <f t="shared" si="10"/>
        <v>133.91931622865036</v>
      </c>
      <c r="K60">
        <f t="shared" si="11"/>
        <v>165.4018532700494</v>
      </c>
      <c r="L60">
        <f t="shared" si="12"/>
        <v>97.864857762190454</v>
      </c>
      <c r="M60">
        <f t="shared" si="13"/>
        <v>96.231187085705542</v>
      </c>
      <c r="N60">
        <f t="shared" si="14"/>
        <v>92.733127414439025</v>
      </c>
    </row>
    <row r="61" spans="1:14" x14ac:dyDescent="0.4">
      <c r="A61" s="6">
        <v>5.7000000000000002E-2</v>
      </c>
      <c r="B61">
        <f t="shared" si="8"/>
        <v>118.26195214329869</v>
      </c>
      <c r="C61">
        <f t="shared" si="8"/>
        <v>132.10310496641239</v>
      </c>
      <c r="D61">
        <f t="shared" si="8"/>
        <v>161.13833494271964</v>
      </c>
      <c r="E61">
        <f t="shared" si="8"/>
        <v>97.02712406969556</v>
      </c>
      <c r="F61">
        <f t="shared" si="8"/>
        <v>94.773913145002638</v>
      </c>
      <c r="G61">
        <f t="shared" si="8"/>
        <v>90.047247800022404</v>
      </c>
      <c r="H61" s="6">
        <v>5.6000000000000001E-2</v>
      </c>
      <c r="I61">
        <f t="shared" si="9"/>
        <v>118.73783894202353</v>
      </c>
      <c r="J61">
        <f t="shared" si="10"/>
        <v>133.00704832491891</v>
      </c>
      <c r="K61">
        <f t="shared" si="11"/>
        <v>163.24831206940337</v>
      </c>
      <c r="L61">
        <f t="shared" si="12"/>
        <v>97.444840144269477</v>
      </c>
      <c r="M61">
        <f t="shared" si="13"/>
        <v>95.499038864783728</v>
      </c>
      <c r="N61">
        <f t="shared" si="14"/>
        <v>91.375230172354009</v>
      </c>
    </row>
    <row r="62" spans="1:14" x14ac:dyDescent="0.4">
      <c r="A62" s="6">
        <v>5.8000000000000003E-2</v>
      </c>
      <c r="B62">
        <f t="shared" si="8"/>
        <v>117.78860338346095</v>
      </c>
      <c r="C62">
        <f t="shared" si="8"/>
        <v>131.20739824326085</v>
      </c>
      <c r="D62">
        <f t="shared" si="8"/>
        <v>159.07086131427076</v>
      </c>
      <c r="E62">
        <f t="shared" si="8"/>
        <v>96.611694593626481</v>
      </c>
      <c r="F62">
        <f t="shared" si="8"/>
        <v>94.055733667950321</v>
      </c>
      <c r="G62">
        <f t="shared" si="8"/>
        <v>88.74840736871036</v>
      </c>
      <c r="H62" s="6">
        <v>5.7000000000000002E-2</v>
      </c>
      <c r="I62">
        <f t="shared" si="9"/>
        <v>118.26195214329869</v>
      </c>
      <c r="J62">
        <f t="shared" si="10"/>
        <v>132.10310496641239</v>
      </c>
      <c r="K62">
        <f t="shared" si="11"/>
        <v>161.13833494271964</v>
      </c>
      <c r="L62">
        <f t="shared" si="12"/>
        <v>97.02712406969556</v>
      </c>
      <c r="M62">
        <f t="shared" si="13"/>
        <v>94.773913145002638</v>
      </c>
      <c r="N62">
        <f t="shared" si="14"/>
        <v>90.047247800022404</v>
      </c>
    </row>
    <row r="63" spans="1:14" x14ac:dyDescent="0.4">
      <c r="A63" s="6">
        <v>5.8999999999999997E-2</v>
      </c>
      <c r="B63">
        <f t="shared" si="8"/>
        <v>117.3177764229462</v>
      </c>
      <c r="C63">
        <f t="shared" si="8"/>
        <v>130.31984127665487</v>
      </c>
      <c r="D63">
        <f t="shared" si="8"/>
        <v>157.04485924543044</v>
      </c>
      <c r="E63">
        <f t="shared" si="8"/>
        <v>96.198536882767911</v>
      </c>
      <c r="F63">
        <f t="shared" si="8"/>
        <v>93.344425085612372</v>
      </c>
      <c r="G63">
        <f t="shared" si="8"/>
        <v>87.4779577266129</v>
      </c>
      <c r="H63" s="6">
        <v>5.8000000000000003E-2</v>
      </c>
      <c r="I63">
        <f t="shared" si="9"/>
        <v>117.78860338346095</v>
      </c>
      <c r="J63">
        <f t="shared" si="10"/>
        <v>131.20739824326085</v>
      </c>
      <c r="K63">
        <f t="shared" si="11"/>
        <v>159.07086131427076</v>
      </c>
      <c r="L63">
        <f t="shared" si="12"/>
        <v>96.611694593626481</v>
      </c>
      <c r="M63">
        <f t="shared" si="13"/>
        <v>94.055733667950321</v>
      </c>
      <c r="N63">
        <f t="shared" si="14"/>
        <v>88.74840736871036</v>
      </c>
    </row>
    <row r="64" spans="1:14" x14ac:dyDescent="0.4">
      <c r="A64" s="6">
        <v>0.06</v>
      </c>
      <c r="B64">
        <f t="shared" si="8"/>
        <v>116.84945514226283</v>
      </c>
      <c r="C64">
        <f t="shared" si="8"/>
        <v>129.44034820565875</v>
      </c>
      <c r="D64">
        <f t="shared" si="8"/>
        <v>155.05932460595758</v>
      </c>
      <c r="E64">
        <f t="shared" si="8"/>
        <v>95.787636214434258</v>
      </c>
      <c r="F64">
        <f t="shared" si="8"/>
        <v>92.639912948585277</v>
      </c>
      <c r="G64">
        <f t="shared" si="8"/>
        <v>86.235168848510497</v>
      </c>
      <c r="H64" s="6">
        <v>5.8999999999999997E-2</v>
      </c>
      <c r="I64">
        <f t="shared" si="9"/>
        <v>117.3177764229462</v>
      </c>
      <c r="J64">
        <f t="shared" si="10"/>
        <v>130.31984127665487</v>
      </c>
      <c r="K64">
        <f t="shared" si="11"/>
        <v>157.04485924543044</v>
      </c>
      <c r="L64">
        <f t="shared" si="12"/>
        <v>96.198536882767911</v>
      </c>
      <c r="M64">
        <f t="shared" si="13"/>
        <v>93.344425085612372</v>
      </c>
      <c r="N64">
        <f t="shared" si="14"/>
        <v>87.4779577266129</v>
      </c>
    </row>
    <row r="65" spans="1:14" x14ac:dyDescent="0.4">
      <c r="A65" s="6">
        <v>6.0999999999999999E-2</v>
      </c>
      <c r="B65">
        <f t="shared" si="8"/>
        <v>116.38362354098817</v>
      </c>
      <c r="C65">
        <f t="shared" si="8"/>
        <v>128.56883417420659</v>
      </c>
      <c r="D65">
        <f t="shared" si="8"/>
        <v>153.11328027055254</v>
      </c>
      <c r="E65">
        <f t="shared" si="8"/>
        <v>95.378977975618724</v>
      </c>
      <c r="F65">
        <f t="shared" si="8"/>
        <v>91.94212369445458</v>
      </c>
      <c r="G65">
        <f t="shared" si="8"/>
        <v>85.019331205741636</v>
      </c>
      <c r="H65" s="6">
        <v>0.06</v>
      </c>
      <c r="I65">
        <f t="shared" si="9"/>
        <v>116.84945514226283</v>
      </c>
      <c r="J65">
        <f t="shared" si="10"/>
        <v>129.44034820565875</v>
      </c>
      <c r="K65">
        <f t="shared" si="11"/>
        <v>155.05932460595758</v>
      </c>
      <c r="L65">
        <f t="shared" si="12"/>
        <v>95.787636214434258</v>
      </c>
      <c r="M65">
        <f t="shared" si="13"/>
        <v>92.639912948585277</v>
      </c>
      <c r="N65">
        <f t="shared" si="14"/>
        <v>86.235168848510497</v>
      </c>
    </row>
    <row r="66" spans="1:14" x14ac:dyDescent="0.4">
      <c r="A66" s="6">
        <v>6.2E-2</v>
      </c>
      <c r="B66">
        <f t="shared" si="8"/>
        <v>115.92026573677347</v>
      </c>
      <c r="C66">
        <f t="shared" si="8"/>
        <v>127.70521531827643</v>
      </c>
      <c r="D66">
        <f t="shared" si="8"/>
        <v>151.20577533987662</v>
      </c>
      <c r="E66">
        <f t="shared" si="8"/>
        <v>94.97254766207152</v>
      </c>
      <c r="F66">
        <f t="shared" si="8"/>
        <v>91.250984636333726</v>
      </c>
      <c r="G66">
        <f t="shared" si="8"/>
        <v>83.829755155828366</v>
      </c>
      <c r="H66" s="6">
        <v>6.0999999999999999E-2</v>
      </c>
      <c r="I66">
        <f t="shared" si="9"/>
        <v>116.38362354098817</v>
      </c>
      <c r="J66">
        <f t="shared" si="10"/>
        <v>128.56883417420659</v>
      </c>
      <c r="K66">
        <f t="shared" si="11"/>
        <v>153.11328027055254</v>
      </c>
      <c r="L66">
        <f t="shared" si="12"/>
        <v>95.378977975618724</v>
      </c>
      <c r="M66">
        <f t="shared" si="13"/>
        <v>91.94212369445458</v>
      </c>
      <c r="N66">
        <f t="shared" si="14"/>
        <v>85.019331205741636</v>
      </c>
    </row>
    <row r="67" spans="1:14" x14ac:dyDescent="0.4">
      <c r="A67" s="6">
        <v>6.3E-2</v>
      </c>
      <c r="B67">
        <f t="shared" si="8"/>
        <v>115.45936596435904</v>
      </c>
      <c r="C67">
        <f t="shared" si="8"/>
        <v>126.8494087532427</v>
      </c>
      <c r="D67">
        <f t="shared" si="8"/>
        <v>149.33588438526448</v>
      </c>
      <c r="E67">
        <f t="shared" si="8"/>
        <v>94.568330877387424</v>
      </c>
      <c r="F67">
        <f t="shared" si="8"/>
        <v>90.566423951563451</v>
      </c>
      <c r="G67">
        <f t="shared" si="8"/>
        <v>82.66577035112347</v>
      </c>
      <c r="H67" s="6">
        <v>6.2E-2</v>
      </c>
      <c r="I67">
        <f t="shared" si="9"/>
        <v>115.92026573677347</v>
      </c>
      <c r="J67">
        <f t="shared" si="10"/>
        <v>127.70521531827643</v>
      </c>
      <c r="K67">
        <f t="shared" si="11"/>
        <v>151.20577533987662</v>
      </c>
      <c r="L67">
        <f t="shared" si="12"/>
        <v>94.97254766207152</v>
      </c>
      <c r="M67">
        <f t="shared" si="13"/>
        <v>91.250984636333726</v>
      </c>
      <c r="N67">
        <f t="shared" si="14"/>
        <v>83.829755155828366</v>
      </c>
    </row>
    <row r="68" spans="1:14" x14ac:dyDescent="0.4">
      <c r="A68" s="6">
        <v>6.4000000000000001E-2</v>
      </c>
      <c r="B68">
        <f t="shared" si="8"/>
        <v>115.00090857459739</v>
      </c>
      <c r="C68">
        <f t="shared" si="8"/>
        <v>126.00133256140045</v>
      </c>
      <c r="D68">
        <f t="shared" si="8"/>
        <v>147.50270671636699</v>
      </c>
      <c r="E68">
        <f t="shared" si="8"/>
        <v>94.16631333210097</v>
      </c>
      <c r="F68">
        <f t="shared" si="8"/>
        <v>89.888370670566388</v>
      </c>
      <c r="G68">
        <f t="shared" si="8"/>
        <v>81.526725165857101</v>
      </c>
      <c r="H68" s="6">
        <v>6.3E-2</v>
      </c>
      <c r="I68">
        <f t="shared" si="9"/>
        <v>115.45936596435904</v>
      </c>
      <c r="J68">
        <f t="shared" si="10"/>
        <v>126.8494087532427</v>
      </c>
      <c r="K68">
        <f t="shared" si="11"/>
        <v>149.33588438526448</v>
      </c>
      <c r="L68">
        <f t="shared" si="12"/>
        <v>94.568330877387424</v>
      </c>
      <c r="M68">
        <f t="shared" si="13"/>
        <v>90.566423951563451</v>
      </c>
      <c r="N68">
        <f t="shared" si="14"/>
        <v>82.66577035112347</v>
      </c>
    </row>
    <row r="69" spans="1:14" x14ac:dyDescent="0.4">
      <c r="A69" s="6">
        <v>6.5000000000000002E-2</v>
      </c>
      <c r="B69">
        <f t="shared" si="8"/>
        <v>114.54487803348708</v>
      </c>
      <c r="C69">
        <f t="shared" si="8"/>
        <v>125.16090577966392</v>
      </c>
      <c r="D69">
        <f t="shared" si="8"/>
        <v>145.70536567101024</v>
      </c>
      <c r="E69">
        <f t="shared" si="8"/>
        <v>93.766480842791282</v>
      </c>
      <c r="F69">
        <f t="shared" si="8"/>
        <v>89.216754665858403</v>
      </c>
      <c r="G69">
        <f t="shared" si="8"/>
        <v>80.411986140995765</v>
      </c>
      <c r="H69" s="6">
        <v>6.4000000000000001E-2</v>
      </c>
      <c r="I69">
        <f t="shared" si="9"/>
        <v>115.00090857459739</v>
      </c>
      <c r="J69">
        <f t="shared" si="10"/>
        <v>126.00133256140045</v>
      </c>
      <c r="K69">
        <f t="shared" si="11"/>
        <v>147.50270671636699</v>
      </c>
      <c r="L69">
        <f t="shared" si="12"/>
        <v>94.16631333210097</v>
      </c>
      <c r="M69">
        <f t="shared" si="13"/>
        <v>89.888370670566388</v>
      </c>
      <c r="N69">
        <f t="shared" si="14"/>
        <v>81.526725165857101</v>
      </c>
    </row>
    <row r="70" spans="1:14" x14ac:dyDescent="0.4">
      <c r="A70" s="6">
        <v>6.6000000000000003E-2</v>
      </c>
      <c r="B70">
        <f t="shared" ref="B70:B133" si="15">PRICE(DATE(2024,11,27),DATE(2024+B$3,11,27),B$2,$A70,100,1,1)</f>
        <v>114.09125892121344</v>
      </c>
      <c r="C70">
        <f t="shared" ref="C70:G106" si="16">PRICE(DATE(2024,11,27),DATE(2024+C$3,11,27),C$2,$A70,100,1,1)</f>
        <v>124.32804838743021</v>
      </c>
      <c r="D70">
        <f t="shared" si="16"/>
        <v>143.94300792655088</v>
      </c>
      <c r="E70">
        <f t="shared" si="16"/>
        <v>93.36881933119362</v>
      </c>
      <c r="F70">
        <f t="shared" si="16"/>
        <v>88.551506641209244</v>
      </c>
      <c r="G70">
        <f t="shared" si="16"/>
        <v>79.320937446328855</v>
      </c>
      <c r="H70" s="6">
        <v>6.5000000000000002E-2</v>
      </c>
      <c r="I70">
        <f t="shared" ref="I70:I101" si="17">IF(I$1,B69,NA())</f>
        <v>114.54487803348708</v>
      </c>
      <c r="J70">
        <f t="shared" ref="J70:J101" si="18">IF(J$1,C69,NA())</f>
        <v>125.16090577966392</v>
      </c>
      <c r="K70">
        <f t="shared" ref="K70:K101" si="19">IF(K$1,D69,NA())</f>
        <v>145.70536567101024</v>
      </c>
      <c r="L70">
        <f t="shared" ref="L70:L101" si="20">IF(L$1,E69,NA())</f>
        <v>93.766480842791282</v>
      </c>
      <c r="M70">
        <f t="shared" ref="M70:M101" si="21">IF(M$1,F69,NA())</f>
        <v>89.216754665858403</v>
      </c>
      <c r="N70">
        <f t="shared" ref="N70:N101" si="22">IF(N$1,G69,NA())</f>
        <v>80.411986140995765</v>
      </c>
    </row>
    <row r="71" spans="1:14" x14ac:dyDescent="0.4">
      <c r="A71" s="6">
        <v>6.7000000000000004E-2</v>
      </c>
      <c r="B71">
        <f t="shared" si="15"/>
        <v>113.64003593120043</v>
      </c>
      <c r="C71">
        <f t="shared" si="16"/>
        <v>123.50268129461378</v>
      </c>
      <c r="D71">
        <f t="shared" si="16"/>
        <v>142.21480283206674</v>
      </c>
      <c r="E71">
        <f t="shared" si="16"/>
        <v>92.973314823321047</v>
      </c>
      <c r="F71">
        <f t="shared" si="16"/>
        <v>87.892558120956636</v>
      </c>
      <c r="G71">
        <f t="shared" si="16"/>
        <v>78.252980359238521</v>
      </c>
      <c r="H71" s="6">
        <v>6.6000000000000003E-2</v>
      </c>
      <c r="I71">
        <f t="shared" si="17"/>
        <v>114.09125892121344</v>
      </c>
      <c r="J71">
        <f t="shared" si="18"/>
        <v>124.32804838743021</v>
      </c>
      <c r="K71">
        <f t="shared" si="19"/>
        <v>143.94300792655088</v>
      </c>
      <c r="L71">
        <f t="shared" si="20"/>
        <v>93.36881933119362</v>
      </c>
      <c r="M71">
        <f t="shared" si="21"/>
        <v>88.551506641209244</v>
      </c>
      <c r="N71">
        <f t="shared" si="22"/>
        <v>79.320937446328855</v>
      </c>
    </row>
    <row r="72" spans="1:14" x14ac:dyDescent="0.4">
      <c r="A72" s="6">
        <v>6.8000000000000005E-2</v>
      </c>
      <c r="B72">
        <f t="shared" si="15"/>
        <v>113.19119386916901</v>
      </c>
      <c r="C72">
        <f t="shared" si="16"/>
        <v>122.68472632984049</v>
      </c>
      <c r="D72">
        <f t="shared" si="16"/>
        <v>140.51994176070488</v>
      </c>
      <c r="E72">
        <f t="shared" si="16"/>
        <v>92.579953448592391</v>
      </c>
      <c r="F72">
        <f t="shared" si="16"/>
        <v>87.239841439464669</v>
      </c>
      <c r="G72">
        <f t="shared" si="16"/>
        <v>77.207532759603396</v>
      </c>
      <c r="H72" s="6">
        <v>6.7000000000000004E-2</v>
      </c>
      <c r="I72">
        <f t="shared" si="17"/>
        <v>113.64003593120043</v>
      </c>
      <c r="J72">
        <f t="shared" si="18"/>
        <v>123.50268129461378</v>
      </c>
      <c r="K72">
        <f t="shared" si="19"/>
        <v>142.21480283206674</v>
      </c>
      <c r="L72">
        <f t="shared" si="20"/>
        <v>92.973314823321047</v>
      </c>
      <c r="M72">
        <f t="shared" si="21"/>
        <v>87.892558120956636</v>
      </c>
      <c r="N72">
        <f t="shared" si="22"/>
        <v>78.252980359238521</v>
      </c>
    </row>
    <row r="73" spans="1:14" x14ac:dyDescent="0.4">
      <c r="A73" s="6">
        <v>6.9000000000000006E-2</v>
      </c>
      <c r="B73">
        <f t="shared" si="15"/>
        <v>112.7447176522066</v>
      </c>
      <c r="C73">
        <f t="shared" si="16"/>
        <v>121.87410622880734</v>
      </c>
      <c r="D73">
        <f t="shared" si="16"/>
        <v>138.8576374815695</v>
      </c>
      <c r="E73">
        <f t="shared" si="16"/>
        <v>92.188721438970191</v>
      </c>
      <c r="F73">
        <f t="shared" si="16"/>
        <v>86.593289730731044</v>
      </c>
      <c r="G73">
        <f t="shared" si="16"/>
        <v>76.184028640328449</v>
      </c>
      <c r="H73" s="6">
        <v>6.8000000000000005E-2</v>
      </c>
      <c r="I73">
        <f t="shared" si="17"/>
        <v>113.19119386916901</v>
      </c>
      <c r="J73">
        <f t="shared" si="18"/>
        <v>122.68472632984049</v>
      </c>
      <c r="K73">
        <f t="shared" si="19"/>
        <v>140.51994176070488</v>
      </c>
      <c r="L73">
        <f t="shared" si="20"/>
        <v>92.579953448592391</v>
      </c>
      <c r="M73">
        <f t="shared" si="21"/>
        <v>87.239841439464669</v>
      </c>
      <c r="N73">
        <f t="shared" si="22"/>
        <v>77.207532759603396</v>
      </c>
    </row>
    <row r="74" spans="1:14" x14ac:dyDescent="0.4">
      <c r="A74" s="6">
        <v>7.0000000000000007E-2</v>
      </c>
      <c r="B74">
        <f t="shared" si="15"/>
        <v>112.30059230784278</v>
      </c>
      <c r="C74">
        <f t="shared" si="16"/>
        <v>121.0707446227978</v>
      </c>
      <c r="D74">
        <f t="shared" si="16"/>
        <v>137.22712355051758</v>
      </c>
      <c r="E74">
        <f t="shared" si="16"/>
        <v>91.799605128104815</v>
      </c>
      <c r="F74">
        <f t="shared" si="16"/>
        <v>85.952836918134793</v>
      </c>
      <c r="G74">
        <f t="shared" si="16"/>
        <v>75.181917632988288</v>
      </c>
      <c r="H74" s="6">
        <v>6.9000000000000006E-2</v>
      </c>
      <c r="I74">
        <f t="shared" si="17"/>
        <v>112.7447176522066</v>
      </c>
      <c r="J74">
        <f t="shared" si="18"/>
        <v>121.87410622880734</v>
      </c>
      <c r="K74">
        <f t="shared" si="19"/>
        <v>138.8576374815695</v>
      </c>
      <c r="L74">
        <f t="shared" si="20"/>
        <v>92.188721438970191</v>
      </c>
      <c r="M74">
        <f t="shared" si="21"/>
        <v>86.593289730731044</v>
      </c>
      <c r="N74">
        <f t="shared" si="22"/>
        <v>76.184028640328449</v>
      </c>
    </row>
    <row r="75" spans="1:14" x14ac:dyDescent="0.4">
      <c r="A75" s="6">
        <v>7.0999999999999994E-2</v>
      </c>
      <c r="B75">
        <f t="shared" si="15"/>
        <v>111.85880297313551</v>
      </c>
      <c r="C75">
        <f t="shared" si="16"/>
        <v>120.27456602735688</v>
      </c>
      <c r="D75">
        <f t="shared" si="16"/>
        <v>135.6276537192804</v>
      </c>
      <c r="E75">
        <f t="shared" si="16"/>
        <v>91.412590950488095</v>
      </c>
      <c r="F75">
        <f t="shared" si="16"/>
        <v>85.3184177043278</v>
      </c>
      <c r="G75">
        <f t="shared" si="16"/>
        <v>74.200664548107383</v>
      </c>
      <c r="H75" s="6">
        <v>7.0000000000000007E-2</v>
      </c>
      <c r="I75">
        <f t="shared" si="17"/>
        <v>112.30059230784278</v>
      </c>
      <c r="J75">
        <f t="shared" si="18"/>
        <v>121.0707446227978</v>
      </c>
      <c r="K75">
        <f t="shared" si="19"/>
        <v>137.22712355051758</v>
      </c>
      <c r="L75">
        <f t="shared" si="20"/>
        <v>91.799605128104815</v>
      </c>
      <c r="M75">
        <f t="shared" si="21"/>
        <v>85.952836918134793</v>
      </c>
      <c r="N75">
        <f t="shared" si="22"/>
        <v>75.181917632988288</v>
      </c>
    </row>
    <row r="76" spans="1:14" x14ac:dyDescent="0.4">
      <c r="A76" s="6">
        <v>7.1999999999999995E-2</v>
      </c>
      <c r="B76">
        <f t="shared" si="15"/>
        <v>111.41933489376436</v>
      </c>
      <c r="C76">
        <f t="shared" si="16"/>
        <v>119.4854958311187</v>
      </c>
      <c r="D76">
        <f t="shared" si="16"/>
        <v>134.05850136232519</v>
      </c>
      <c r="E76">
        <f t="shared" si="16"/>
        <v>91.027665440613646</v>
      </c>
      <c r="F76">
        <f t="shared" si="16"/>
        <v>84.689967561263728</v>
      </c>
      <c r="G76">
        <f t="shared" si="16"/>
        <v>73.23974892960139</v>
      </c>
      <c r="H76" s="6">
        <v>7.0999999999999994E-2</v>
      </c>
      <c r="I76">
        <f t="shared" si="17"/>
        <v>111.85880297313551</v>
      </c>
      <c r="J76">
        <f t="shared" si="18"/>
        <v>120.27456602735688</v>
      </c>
      <c r="K76">
        <f t="shared" si="19"/>
        <v>135.6276537192804</v>
      </c>
      <c r="L76">
        <f t="shared" si="20"/>
        <v>91.412590950488095</v>
      </c>
      <c r="M76">
        <f t="shared" si="21"/>
        <v>85.3184177043278</v>
      </c>
      <c r="N76">
        <f t="shared" si="22"/>
        <v>74.200664548107383</v>
      </c>
    </row>
    <row r="77" spans="1:14" x14ac:dyDescent="0.4">
      <c r="A77" s="6">
        <v>7.2999999999999995E-2</v>
      </c>
      <c r="B77">
        <f t="shared" si="15"/>
        <v>110.98217342313325</v>
      </c>
      <c r="C77">
        <f t="shared" si="16"/>
        <v>118.70346028478818</v>
      </c>
      <c r="D77">
        <f t="shared" si="16"/>
        <v>132.51895892090755</v>
      </c>
      <c r="E77">
        <f t="shared" si="16"/>
        <v>90.644815232145817</v>
      </c>
      <c r="F77">
        <f t="shared" si="16"/>
        <v>84.067422720365741</v>
      </c>
      <c r="G77">
        <f t="shared" si="16"/>
        <v>72.298664622930787</v>
      </c>
      <c r="H77" s="6">
        <v>7.1999999999999995E-2</v>
      </c>
      <c r="I77">
        <f t="shared" si="17"/>
        <v>111.41933489376436</v>
      </c>
      <c r="J77">
        <f t="shared" si="18"/>
        <v>119.4854958311187</v>
      </c>
      <c r="K77">
        <f t="shared" si="19"/>
        <v>134.05850136232519</v>
      </c>
      <c r="L77">
        <f t="shared" si="20"/>
        <v>91.027665440613646</v>
      </c>
      <c r="M77">
        <f t="shared" si="21"/>
        <v>84.689967561263728</v>
      </c>
      <c r="N77">
        <f t="shared" si="22"/>
        <v>73.23974892960139</v>
      </c>
    </row>
    <row r="78" spans="1:14" x14ac:dyDescent="0.4">
      <c r="A78" s="6">
        <v>7.3999999999999996E-2</v>
      </c>
      <c r="B78">
        <f t="shared" si="15"/>
        <v>110.54730402148002</v>
      </c>
      <c r="C78">
        <f t="shared" si="16"/>
        <v>117.92838649027038</v>
      </c>
      <c r="D78">
        <f t="shared" si="16"/>
        <v>131.00833736376677</v>
      </c>
      <c r="E78">
        <f t="shared" si="16"/>
        <v>90.264027057095291</v>
      </c>
      <c r="F78">
        <f t="shared" si="16"/>
        <v>83.450720162827238</v>
      </c>
      <c r="G78">
        <f t="shared" si="16"/>
        <v>71.376919356522734</v>
      </c>
      <c r="H78" s="6">
        <v>7.2999999999999995E-2</v>
      </c>
      <c r="I78">
        <f t="shared" si="17"/>
        <v>110.98217342313325</v>
      </c>
      <c r="J78">
        <f t="shared" si="18"/>
        <v>118.70346028478818</v>
      </c>
      <c r="K78">
        <f t="shared" si="19"/>
        <v>132.51895892090755</v>
      </c>
      <c r="L78">
        <f t="shared" si="20"/>
        <v>90.644815232145817</v>
      </c>
      <c r="M78">
        <f t="shared" si="21"/>
        <v>84.067422720365741</v>
      </c>
      <c r="N78">
        <f t="shared" si="22"/>
        <v>72.298664622930787</v>
      </c>
    </row>
    <row r="79" spans="1:14" x14ac:dyDescent="0.4">
      <c r="A79" s="6">
        <v>7.4999999999999997E-2</v>
      </c>
      <c r="B79">
        <f t="shared" si="15"/>
        <v>110.11471225499614</v>
      </c>
      <c r="C79">
        <f t="shared" si="16"/>
        <v>117.16020238995122</v>
      </c>
      <c r="D79">
        <f t="shared" si="16"/>
        <v>129.52596566395539</v>
      </c>
      <c r="E79">
        <f t="shared" si="16"/>
        <v>89.885287745003879</v>
      </c>
      <c r="F79">
        <f t="shared" si="16"/>
        <v>82.839797610048834</v>
      </c>
      <c r="G79">
        <f t="shared" si="16"/>
        <v>70.474034336044681</v>
      </c>
      <c r="H79" s="6">
        <v>7.3999999999999996E-2</v>
      </c>
      <c r="I79">
        <f t="shared" si="17"/>
        <v>110.54730402148002</v>
      </c>
      <c r="J79">
        <f t="shared" si="18"/>
        <v>117.92838649027038</v>
      </c>
      <c r="K79">
        <f t="shared" si="19"/>
        <v>131.00833736376677</v>
      </c>
      <c r="L79">
        <f t="shared" si="20"/>
        <v>90.264027057095291</v>
      </c>
      <c r="M79">
        <f t="shared" si="21"/>
        <v>83.450720162827238</v>
      </c>
      <c r="N79">
        <f t="shared" si="22"/>
        <v>71.376919356522734</v>
      </c>
    </row>
    <row r="80" spans="1:14" x14ac:dyDescent="0.4">
      <c r="A80" s="6">
        <v>7.5999999999999998E-2</v>
      </c>
      <c r="B80">
        <f t="shared" si="15"/>
        <v>109.68438379495234</v>
      </c>
      <c r="C80">
        <f t="shared" si="16"/>
        <v>116.39883675612006</v>
      </c>
      <c r="D80">
        <f t="shared" si="16"/>
        <v>128.07119029128282</v>
      </c>
      <c r="E80">
        <f t="shared" si="16"/>
        <v>89.508584222134914</v>
      </c>
      <c r="F80">
        <f t="shared" si="16"/>
        <v>82.234593514203198</v>
      </c>
      <c r="G80">
        <f t="shared" si="16"/>
        <v>69.58954385111015</v>
      </c>
      <c r="H80" s="6">
        <v>7.4999999999999997E-2</v>
      </c>
      <c r="I80">
        <f t="shared" si="17"/>
        <v>110.11471225499614</v>
      </c>
      <c r="J80">
        <f t="shared" si="18"/>
        <v>117.16020238995122</v>
      </c>
      <c r="K80">
        <f t="shared" si="19"/>
        <v>129.52596566395539</v>
      </c>
      <c r="L80">
        <f t="shared" si="20"/>
        <v>89.885287745003879</v>
      </c>
      <c r="M80">
        <f t="shared" si="21"/>
        <v>82.839797610048834</v>
      </c>
      <c r="N80">
        <f t="shared" si="22"/>
        <v>70.474034336044681</v>
      </c>
    </row>
    <row r="81" spans="1:14" x14ac:dyDescent="0.4">
      <c r="A81" s="6">
        <v>7.6999999999999999E-2</v>
      </c>
      <c r="B81">
        <f t="shared" si="15"/>
        <v>109.25630441683421</v>
      </c>
      <c r="C81">
        <f t="shared" si="16"/>
        <v>115.64421918053927</v>
      </c>
      <c r="D81">
        <f t="shared" si="16"/>
        <v>126.64337471990083</v>
      </c>
      <c r="E81">
        <f t="shared" si="16"/>
        <v>89.133903510672894</v>
      </c>
      <c r="F81">
        <f t="shared" si="16"/>
        <v>81.635047048932165</v>
      </c>
      <c r="G81">
        <f t="shared" si="16"/>
        <v>68.72299489402937</v>
      </c>
      <c r="H81" s="6">
        <v>7.5999999999999998E-2</v>
      </c>
      <c r="I81">
        <f t="shared" si="17"/>
        <v>109.68438379495234</v>
      </c>
      <c r="J81">
        <f t="shared" si="18"/>
        <v>116.39883675612006</v>
      </c>
      <c r="K81">
        <f t="shared" si="19"/>
        <v>128.07119029128282</v>
      </c>
      <c r="L81">
        <f t="shared" si="20"/>
        <v>89.508584222134914</v>
      </c>
      <c r="M81">
        <f t="shared" si="21"/>
        <v>82.234593514203198</v>
      </c>
      <c r="N81">
        <f t="shared" si="22"/>
        <v>69.58954385111015</v>
      </c>
    </row>
    <row r="82" spans="1:14" x14ac:dyDescent="0.4">
      <c r="A82" s="6">
        <v>7.8E-2</v>
      </c>
      <c r="B82">
        <f t="shared" si="15"/>
        <v>108.83045999948425</v>
      </c>
      <c r="C82">
        <f t="shared" si="16"/>
        <v>114.89628006415288</v>
      </c>
      <c r="D82">
        <f t="shared" si="16"/>
        <v>125.24189895054599</v>
      </c>
      <c r="E82">
        <f t="shared" si="16"/>
        <v>88.761232727929098</v>
      </c>
      <c r="F82">
        <f t="shared" si="16"/>
        <v>81.041098100168995</v>
      </c>
      <c r="G82">
        <f t="shared" si="16"/>
        <v>67.873946790214063</v>
      </c>
      <c r="H82" s="6">
        <v>7.6999999999999999E-2</v>
      </c>
      <c r="I82">
        <f t="shared" si="17"/>
        <v>109.25630441683421</v>
      </c>
      <c r="J82">
        <f t="shared" si="18"/>
        <v>115.64421918053927</v>
      </c>
      <c r="K82">
        <f t="shared" si="19"/>
        <v>126.64337471990083</v>
      </c>
      <c r="L82">
        <f t="shared" si="20"/>
        <v>89.133903510672894</v>
      </c>
      <c r="M82">
        <f t="shared" si="21"/>
        <v>81.635047048932165</v>
      </c>
      <c r="N82">
        <f t="shared" si="22"/>
        <v>68.72299489402937</v>
      </c>
    </row>
    <row r="83" spans="1:14" x14ac:dyDescent="0.4">
      <c r="A83" s="6">
        <v>7.9000000000000001E-2</v>
      </c>
      <c r="B83">
        <f t="shared" si="15"/>
        <v>108.40683652425284</v>
      </c>
      <c r="C83">
        <f t="shared" si="16"/>
        <v>114.15495060693644</v>
      </c>
      <c r="D83">
        <f t="shared" si="16"/>
        <v>123.8661590469906</v>
      </c>
      <c r="E83">
        <f t="shared" si="16"/>
        <v>88.390559085555651</v>
      </c>
      <c r="F83">
        <f t="shared" si="16"/>
        <v>80.45268725708786</v>
      </c>
      <c r="G83">
        <f t="shared" si="16"/>
        <v>67.041970839870274</v>
      </c>
      <c r="H83" s="6">
        <v>7.8E-2</v>
      </c>
      <c r="I83">
        <f t="shared" si="17"/>
        <v>108.83045999948425</v>
      </c>
      <c r="J83">
        <f t="shared" si="18"/>
        <v>114.89628006415288</v>
      </c>
      <c r="K83">
        <f t="shared" si="19"/>
        <v>125.24189895054599</v>
      </c>
      <c r="L83">
        <f t="shared" si="20"/>
        <v>88.761232727929098</v>
      </c>
      <c r="M83">
        <f t="shared" si="21"/>
        <v>81.041098100168995</v>
      </c>
      <c r="N83">
        <f t="shared" si="22"/>
        <v>67.873946790214063</v>
      </c>
    </row>
    <row r="84" spans="1:14" x14ac:dyDescent="0.4">
      <c r="A84" s="6">
        <v>0.08</v>
      </c>
      <c r="B84">
        <f t="shared" si="15"/>
        <v>107.98542007415615</v>
      </c>
      <c r="C84">
        <f t="shared" si="16"/>
        <v>113.42016279788285</v>
      </c>
      <c r="D84">
        <f t="shared" si="16"/>
        <v>122.5155666862549</v>
      </c>
      <c r="E84">
        <f t="shared" si="16"/>
        <v>88.021869888765735</v>
      </c>
      <c r="F84">
        <f t="shared" si="16"/>
        <v>79.86975580317565</v>
      </c>
      <c r="G84">
        <f t="shared" si="16"/>
        <v>66.226649970617515</v>
      </c>
      <c r="H84" s="6">
        <v>7.9000000000000001E-2</v>
      </c>
      <c r="I84">
        <f t="shared" si="17"/>
        <v>108.40683652425284</v>
      </c>
      <c r="J84">
        <f t="shared" si="18"/>
        <v>114.15495060693644</v>
      </c>
      <c r="K84">
        <f t="shared" si="19"/>
        <v>123.8661590469906</v>
      </c>
      <c r="L84">
        <f t="shared" si="20"/>
        <v>88.390559085555651</v>
      </c>
      <c r="M84">
        <f t="shared" si="21"/>
        <v>80.45268725708786</v>
      </c>
      <c r="N84">
        <f t="shared" si="22"/>
        <v>67.041970839870274</v>
      </c>
    </row>
    <row r="85" spans="1:14" x14ac:dyDescent="0.4">
      <c r="A85" s="6">
        <v>8.1000000000000003E-2</v>
      </c>
      <c r="B85">
        <f t="shared" si="15"/>
        <v>107.56619683304262</v>
      </c>
      <c r="C85">
        <f t="shared" si="16"/>
        <v>112.69184940512534</v>
      </c>
      <c r="D85">
        <f t="shared" si="16"/>
        <v>121.1895487221575</v>
      </c>
      <c r="E85">
        <f t="shared" si="16"/>
        <v>87.655152535562053</v>
      </c>
      <c r="F85">
        <f t="shared" si="16"/>
        <v>79.292245707427156</v>
      </c>
      <c r="G85">
        <f t="shared" si="16"/>
        <v>65.42757840069045</v>
      </c>
      <c r="H85" s="6">
        <v>0.08</v>
      </c>
      <c r="I85">
        <f t="shared" si="17"/>
        <v>107.98542007415615</v>
      </c>
      <c r="J85">
        <f t="shared" si="18"/>
        <v>113.42016279788285</v>
      </c>
      <c r="K85">
        <f t="shared" si="19"/>
        <v>122.5155666862549</v>
      </c>
      <c r="L85">
        <f t="shared" si="20"/>
        <v>88.021869888765735</v>
      </c>
      <c r="M85">
        <f t="shared" si="21"/>
        <v>79.86975580317565</v>
      </c>
      <c r="N85">
        <f t="shared" si="22"/>
        <v>66.226649970617515</v>
      </c>
    </row>
    <row r="86" spans="1:14" x14ac:dyDescent="0.4">
      <c r="A86" s="6">
        <v>8.2000000000000003E-2</v>
      </c>
      <c r="B86">
        <f t="shared" si="15"/>
        <v>107.14915308476607</v>
      </c>
      <c r="C86">
        <f t="shared" si="16"/>
        <v>111.96994396619189</v>
      </c>
      <c r="D86">
        <f t="shared" si="16"/>
        <v>119.88754676178402</v>
      </c>
      <c r="E86">
        <f t="shared" si="16"/>
        <v>87.290394515971386</v>
      </c>
      <c r="F86">
        <f t="shared" si="16"/>
        <v>78.72009961565881</v>
      </c>
      <c r="G86">
        <f t="shared" si="16"/>
        <v>64.644361312383808</v>
      </c>
      <c r="H86" s="6">
        <v>8.1000000000000003E-2</v>
      </c>
      <c r="I86">
        <f t="shared" si="17"/>
        <v>107.56619683304262</v>
      </c>
      <c r="J86">
        <f t="shared" si="18"/>
        <v>112.69184940512534</v>
      </c>
      <c r="K86">
        <f t="shared" si="19"/>
        <v>121.1895487221575</v>
      </c>
      <c r="L86">
        <f t="shared" si="20"/>
        <v>87.655152535562053</v>
      </c>
      <c r="M86">
        <f t="shared" si="21"/>
        <v>79.292245707427156</v>
      </c>
      <c r="N86">
        <f t="shared" si="22"/>
        <v>65.42757840069045</v>
      </c>
    </row>
    <row r="87" spans="1:14" x14ac:dyDescent="0.4">
      <c r="A87" s="6">
        <v>8.3000000000000004E-2</v>
      </c>
      <c r="B87">
        <f t="shared" si="15"/>
        <v>106.73427521236735</v>
      </c>
      <c r="C87">
        <f t="shared" si="16"/>
        <v>111.25438077839343</v>
      </c>
      <c r="D87">
        <f t="shared" si="16"/>
        <v>118.60901675448044</v>
      </c>
      <c r="E87">
        <f t="shared" si="16"/>
        <v>86.927583411286989</v>
      </c>
      <c r="F87">
        <f t="shared" si="16"/>
        <v>78.153260841942256</v>
      </c>
      <c r="G87">
        <f t="shared" si="16"/>
        <v>63.876614535420501</v>
      </c>
      <c r="H87" s="6">
        <v>8.2000000000000003E-2</v>
      </c>
      <c r="I87">
        <f t="shared" si="17"/>
        <v>107.14915308476607</v>
      </c>
      <c r="J87">
        <f t="shared" si="18"/>
        <v>111.96994396619189</v>
      </c>
      <c r="K87">
        <f t="shared" si="19"/>
        <v>119.88754676178402</v>
      </c>
      <c r="L87">
        <f t="shared" si="20"/>
        <v>87.290394515971386</v>
      </c>
      <c r="M87">
        <f t="shared" si="21"/>
        <v>78.72009961565881</v>
      </c>
      <c r="N87">
        <f t="shared" si="22"/>
        <v>64.644361312383808</v>
      </c>
    </row>
    <row r="88" spans="1:14" x14ac:dyDescent="0.4">
      <c r="A88" s="6">
        <v>8.4000000000000005E-2</v>
      </c>
      <c r="B88">
        <f t="shared" si="15"/>
        <v>106.3215496972625</v>
      </c>
      <c r="C88">
        <f t="shared" si="16"/>
        <v>110.54509488933961</v>
      </c>
      <c r="D88">
        <f t="shared" si="16"/>
        <v>117.35342859297647</v>
      </c>
      <c r="E88">
        <f t="shared" si="16"/>
        <v>86.566706893317146</v>
      </c>
      <c r="F88">
        <f t="shared" si="16"/>
        <v>77.591673360153237</v>
      </c>
      <c r="G88">
        <f t="shared" si="16"/>
        <v>63.123964239924859</v>
      </c>
      <c r="H88" s="6">
        <v>8.3000000000000004E-2</v>
      </c>
      <c r="I88">
        <f t="shared" si="17"/>
        <v>106.73427521236735</v>
      </c>
      <c r="J88">
        <f t="shared" si="18"/>
        <v>111.25438077839343</v>
      </c>
      <c r="K88">
        <f t="shared" si="19"/>
        <v>118.60901675448044</v>
      </c>
      <c r="L88">
        <f t="shared" si="20"/>
        <v>86.927583411286989</v>
      </c>
      <c r="M88">
        <f t="shared" si="21"/>
        <v>78.153260841942256</v>
      </c>
      <c r="N88">
        <f t="shared" si="22"/>
        <v>63.876614535420501</v>
      </c>
    </row>
    <row r="89" spans="1:14" x14ac:dyDescent="0.4">
      <c r="A89" s="6">
        <v>8.5000000000000006E-2</v>
      </c>
      <c r="B89">
        <f t="shared" si="15"/>
        <v>105.91096311843938</v>
      </c>
      <c r="C89">
        <f t="shared" si="16"/>
        <v>109.84202208758423</v>
      </c>
      <c r="D89">
        <f t="shared" si="16"/>
        <v>116.12026572627076</v>
      </c>
      <c r="E89">
        <f t="shared" si="16"/>
        <v>86.207752723641505</v>
      </c>
      <c r="F89">
        <f t="shared" si="16"/>
        <v>77.035281795636877</v>
      </c>
      <c r="G89">
        <f t="shared" si="16"/>
        <v>62.386046638701679</v>
      </c>
      <c r="H89" s="6">
        <v>8.4000000000000005E-2</v>
      </c>
      <c r="I89">
        <f t="shared" si="17"/>
        <v>106.3215496972625</v>
      </c>
      <c r="J89">
        <f t="shared" si="18"/>
        <v>110.54509488933961</v>
      </c>
      <c r="K89">
        <f t="shared" si="19"/>
        <v>117.35342859297647</v>
      </c>
      <c r="L89">
        <f t="shared" si="20"/>
        <v>86.566706893317146</v>
      </c>
      <c r="M89">
        <f t="shared" si="21"/>
        <v>77.591673360153237</v>
      </c>
      <c r="N89">
        <f t="shared" si="22"/>
        <v>63.123964239924859</v>
      </c>
    </row>
    <row r="90" spans="1:14" x14ac:dyDescent="0.4">
      <c r="A90" s="6">
        <v>8.5999999999999993E-2</v>
      </c>
      <c r="B90">
        <f t="shared" si="15"/>
        <v>105.50250215166039</v>
      </c>
      <c r="C90">
        <f t="shared" si="16"/>
        <v>109.14509889339482</v>
      </c>
      <c r="D90">
        <f t="shared" si="16"/>
        <v>114.90902478390755</v>
      </c>
      <c r="E90">
        <f t="shared" si="16"/>
        <v>85.850708752873231</v>
      </c>
      <c r="F90">
        <f t="shared" si="16"/>
        <v>76.484031416984664</v>
      </c>
      <c r="G90">
        <f t="shared" si="16"/>
        <v>61.662507698523306</v>
      </c>
      <c r="H90" s="6">
        <v>8.5000000000000006E-2</v>
      </c>
      <c r="I90">
        <f t="shared" si="17"/>
        <v>105.91096311843938</v>
      </c>
      <c r="J90">
        <f t="shared" si="18"/>
        <v>109.84202208758423</v>
      </c>
      <c r="K90">
        <f t="shared" si="19"/>
        <v>116.12026572627076</v>
      </c>
      <c r="L90">
        <f t="shared" si="20"/>
        <v>86.207752723641505</v>
      </c>
      <c r="M90">
        <f t="shared" si="21"/>
        <v>77.035281795636877</v>
      </c>
      <c r="N90">
        <f t="shared" si="22"/>
        <v>62.386046638701679</v>
      </c>
    </row>
    <row r="91" spans="1:14" x14ac:dyDescent="0.4">
      <c r="A91" s="6">
        <v>8.6999999999999994E-2</v>
      </c>
      <c r="B91">
        <f t="shared" si="15"/>
        <v>105.09615356867369</v>
      </c>
      <c r="C91">
        <f t="shared" si="16"/>
        <v>108.45426254964815</v>
      </c>
      <c r="D91">
        <f t="shared" si="16"/>
        <v>113.71921521130059</v>
      </c>
      <c r="E91">
        <f t="shared" si="16"/>
        <v>85.495562919928872</v>
      </c>
      <c r="F91">
        <f t="shared" si="16"/>
        <v>75.937868127924645</v>
      </c>
      <c r="G91">
        <f t="shared" si="16"/>
        <v>60.953002860144807</v>
      </c>
      <c r="H91" s="6">
        <v>8.5999999999999993E-2</v>
      </c>
      <c r="I91">
        <f t="shared" si="17"/>
        <v>105.50250215166039</v>
      </c>
      <c r="J91">
        <f t="shared" si="18"/>
        <v>109.14509889339482</v>
      </c>
      <c r="K91">
        <f t="shared" si="19"/>
        <v>114.90902478390755</v>
      </c>
      <c r="L91">
        <f t="shared" si="20"/>
        <v>85.850708752873231</v>
      </c>
      <c r="M91">
        <f t="shared" si="21"/>
        <v>76.484031416984664</v>
      </c>
      <c r="N91">
        <f t="shared" si="22"/>
        <v>61.662507698523306</v>
      </c>
    </row>
    <row r="92" spans="1:14" x14ac:dyDescent="0.4">
      <c r="A92" s="6">
        <v>8.7999999999999995E-2</v>
      </c>
      <c r="B92">
        <f t="shared" si="15"/>
        <v>104.69190423643032</v>
      </c>
      <c r="C92">
        <f t="shared" si="16"/>
        <v>107.76945101284622</v>
      </c>
      <c r="D92">
        <f t="shared" si="16"/>
        <v>112.55035891575712</v>
      </c>
      <c r="E92">
        <f t="shared" si="16"/>
        <v>85.142303251303844</v>
      </c>
      <c r="F92">
        <f t="shared" si="16"/>
        <v>75.396738459320062</v>
      </c>
      <c r="G92">
        <f t="shared" si="16"/>
        <v>60.257196766768708</v>
      </c>
      <c r="H92" s="6">
        <v>8.6999999999999994E-2</v>
      </c>
      <c r="I92">
        <f t="shared" si="17"/>
        <v>105.09615356867369</v>
      </c>
      <c r="J92">
        <f t="shared" si="18"/>
        <v>108.45426254964815</v>
      </c>
      <c r="K92">
        <f t="shared" si="19"/>
        <v>113.71921521130059</v>
      </c>
      <c r="L92">
        <f t="shared" si="20"/>
        <v>85.495562919928872</v>
      </c>
      <c r="M92">
        <f t="shared" si="21"/>
        <v>75.937868127924645</v>
      </c>
      <c r="N92">
        <f t="shared" si="22"/>
        <v>60.953002860144807</v>
      </c>
    </row>
    <row r="93" spans="1:14" x14ac:dyDescent="0.4">
      <c r="A93" s="6">
        <v>8.8999999999999996E-2</v>
      </c>
      <c r="B93">
        <f t="shared" si="15"/>
        <v>104.2897411163099</v>
      </c>
      <c r="C93">
        <f t="shared" si="16"/>
        <v>107.09060294425487</v>
      </c>
      <c r="D93">
        <f t="shared" si="16"/>
        <v>111.40198992288015</v>
      </c>
      <c r="E93">
        <f t="shared" si="16"/>
        <v>84.790917860355819</v>
      </c>
      <c r="F93">
        <f t="shared" si="16"/>
        <v>74.860589561278147</v>
      </c>
      <c r="G93">
        <f t="shared" si="16"/>
        <v>59.574763000697629</v>
      </c>
      <c r="H93" s="6">
        <v>8.7999999999999995E-2</v>
      </c>
      <c r="I93">
        <f t="shared" si="17"/>
        <v>104.69190423643032</v>
      </c>
      <c r="J93">
        <f t="shared" si="18"/>
        <v>107.76945101284622</v>
      </c>
      <c r="K93">
        <f t="shared" si="19"/>
        <v>112.55035891575712</v>
      </c>
      <c r="L93">
        <f t="shared" si="20"/>
        <v>85.142303251303844</v>
      </c>
      <c r="M93">
        <f t="shared" si="21"/>
        <v>75.396738459320062</v>
      </c>
      <c r="N93">
        <f t="shared" si="22"/>
        <v>60.257196766768708</v>
      </c>
    </row>
    <row r="94" spans="1:14" x14ac:dyDescent="0.4">
      <c r="A94" s="6">
        <v>0.09</v>
      </c>
      <c r="B94">
        <f t="shared" si="15"/>
        <v>103.88965126335169</v>
      </c>
      <c r="C94">
        <f t="shared" si="16"/>
        <v>106.41765770115896</v>
      </c>
      <c r="D94">
        <f t="shared" si="16"/>
        <v>110.27365404302166</v>
      </c>
      <c r="E94">
        <f t="shared" si="16"/>
        <v>84.441394946593107</v>
      </c>
      <c r="F94">
        <f t="shared" si="16"/>
        <v>74.329369195363924</v>
      </c>
      <c r="G94">
        <f t="shared" si="16"/>
        <v>58.905383827912985</v>
      </c>
      <c r="H94" s="6">
        <v>8.8999999999999996E-2</v>
      </c>
      <c r="I94">
        <f t="shared" si="17"/>
        <v>104.2897411163099</v>
      </c>
      <c r="J94">
        <f t="shared" si="18"/>
        <v>107.09060294425487</v>
      </c>
      <c r="K94">
        <f t="shared" si="19"/>
        <v>111.40198992288015</v>
      </c>
      <c r="L94">
        <f t="shared" si="20"/>
        <v>84.790917860355819</v>
      </c>
      <c r="M94">
        <f t="shared" si="21"/>
        <v>74.860589561278147</v>
      </c>
      <c r="N94">
        <f t="shared" si="22"/>
        <v>59.574763000697629</v>
      </c>
    </row>
    <row r="95" spans="1:14" x14ac:dyDescent="0.4">
      <c r="A95" s="6">
        <v>9.0999999999999998E-2</v>
      </c>
      <c r="B95">
        <f t="shared" si="15"/>
        <v>103.49162182549418</v>
      </c>
      <c r="C95">
        <f t="shared" si="16"/>
        <v>105.75055532823687</v>
      </c>
      <c r="D95">
        <f t="shared" si="16"/>
        <v>109.16490854748724</v>
      </c>
      <c r="E95">
        <f t="shared" si="16"/>
        <v>84.093722794971043</v>
      </c>
      <c r="F95">
        <f t="shared" si="16"/>
        <v>73.80302572692095</v>
      </c>
      <c r="G95">
        <f t="shared" si="16"/>
        <v>58.248749950335977</v>
      </c>
      <c r="H95" s="6">
        <v>0.09</v>
      </c>
      <c r="I95">
        <f t="shared" si="17"/>
        <v>103.88965126335169</v>
      </c>
      <c r="J95">
        <f t="shared" si="18"/>
        <v>106.41765770115896</v>
      </c>
      <c r="K95">
        <f t="shared" si="19"/>
        <v>110.27365404302166</v>
      </c>
      <c r="L95">
        <f t="shared" si="20"/>
        <v>84.441394946593107</v>
      </c>
      <c r="M95">
        <f t="shared" si="21"/>
        <v>74.329369195363924</v>
      </c>
      <c r="N95">
        <f t="shared" si="22"/>
        <v>58.905383827912985</v>
      </c>
    </row>
    <row r="96" spans="1:14" x14ac:dyDescent="0.4">
      <c r="A96" s="6">
        <v>9.1999999999999998E-2</v>
      </c>
      <c r="B96">
        <f t="shared" si="15"/>
        <v>103.09564004282026</v>
      </c>
      <c r="C96">
        <f t="shared" si="16"/>
        <v>105.08923654904859</v>
      </c>
      <c r="D96">
        <f t="shared" si="16"/>
        <v>108.07532185418546</v>
      </c>
      <c r="E96">
        <f t="shared" si="16"/>
        <v>83.747889775193457</v>
      </c>
      <c r="F96">
        <f t="shared" si="16"/>
        <v>73.281508117494525</v>
      </c>
      <c r="G96">
        <f t="shared" si="16"/>
        <v>57.604560265525862</v>
      </c>
      <c r="H96" s="6">
        <v>9.0999999999999998E-2</v>
      </c>
      <c r="I96">
        <f t="shared" si="17"/>
        <v>103.49162182549418</v>
      </c>
      <c r="J96">
        <f t="shared" si="18"/>
        <v>105.75055532823687</v>
      </c>
      <c r="K96">
        <f t="shared" si="19"/>
        <v>109.16490854748724</v>
      </c>
      <c r="L96">
        <f t="shared" si="20"/>
        <v>84.093722794971043</v>
      </c>
      <c r="M96">
        <f t="shared" si="21"/>
        <v>73.80302572692095</v>
      </c>
      <c r="N96">
        <f t="shared" si="22"/>
        <v>58.248749950335977</v>
      </c>
    </row>
    <row r="97" spans="1:14" x14ac:dyDescent="0.4">
      <c r="A97" s="6">
        <v>9.2999999999999999E-2</v>
      </c>
      <c r="B97">
        <f t="shared" si="15"/>
        <v>102.70169324681045</v>
      </c>
      <c r="C97">
        <f t="shared" si="16"/>
        <v>104.43364275763936</v>
      </c>
      <c r="D97">
        <f t="shared" si="16"/>
        <v>107.00447322243949</v>
      </c>
      <c r="E97">
        <f t="shared" si="16"/>
        <v>83.403884341021637</v>
      </c>
      <c r="F97">
        <f t="shared" si="16"/>
        <v>72.764765917358488</v>
      </c>
      <c r="G97">
        <f t="shared" si="16"/>
        <v>56.972521633586382</v>
      </c>
      <c r="H97" s="6">
        <v>9.1999999999999998E-2</v>
      </c>
      <c r="I97">
        <f t="shared" si="17"/>
        <v>103.09564004282026</v>
      </c>
      <c r="J97">
        <f t="shared" si="18"/>
        <v>105.08923654904859</v>
      </c>
      <c r="K97">
        <f t="shared" si="19"/>
        <v>108.07532185418546</v>
      </c>
      <c r="L97">
        <f t="shared" si="20"/>
        <v>83.747889775193457</v>
      </c>
      <c r="M97">
        <f t="shared" si="21"/>
        <v>73.281508117494525</v>
      </c>
      <c r="N97">
        <f t="shared" si="22"/>
        <v>57.604560265525862</v>
      </c>
    </row>
    <row r="98" spans="1:14" x14ac:dyDescent="0.4">
      <c r="A98" s="6">
        <v>9.4E-2</v>
      </c>
      <c r="B98">
        <f t="shared" si="15"/>
        <v>102.30976885960155</v>
      </c>
      <c r="C98">
        <f t="shared" si="16"/>
        <v>103.78371601025344</v>
      </c>
      <c r="D98">
        <f t="shared" si="16"/>
        <v>105.9519524566747</v>
      </c>
      <c r="E98">
        <f t="shared" si="16"/>
        <v>83.061695029588421</v>
      </c>
      <c r="F98">
        <f t="shared" si="16"/>
        <v>72.252749258141151</v>
      </c>
      <c r="G98">
        <f t="shared" si="16"/>
        <v>56.352348651051436</v>
      </c>
      <c r="H98" s="6">
        <v>9.2999999999999999E-2</v>
      </c>
      <c r="I98">
        <f t="shared" si="17"/>
        <v>102.70169324681045</v>
      </c>
      <c r="J98">
        <f t="shared" si="18"/>
        <v>104.43364275763936</v>
      </c>
      <c r="K98">
        <f t="shared" si="19"/>
        <v>107.00447322243949</v>
      </c>
      <c r="L98">
        <f t="shared" si="20"/>
        <v>83.403884341021637</v>
      </c>
      <c r="M98">
        <f t="shared" si="21"/>
        <v>72.764765917358488</v>
      </c>
      <c r="N98">
        <f t="shared" si="22"/>
        <v>56.972521633586382</v>
      </c>
    </row>
    <row r="99" spans="1:14" x14ac:dyDescent="0.4">
      <c r="A99" s="6">
        <v>9.5000000000000001E-2</v>
      </c>
      <c r="B99">
        <f t="shared" si="15"/>
        <v>101.91985439325336</v>
      </c>
      <c r="C99">
        <f t="shared" si="16"/>
        <v>103.13939901716083</v>
      </c>
      <c r="D99">
        <f t="shared" si="16"/>
        <v>104.91735961871821</v>
      </c>
      <c r="E99">
        <f t="shared" si="16"/>
        <v>82.721310460719749</v>
      </c>
      <c r="F99">
        <f t="shared" si="16"/>
        <v>71.745408845552632</v>
      </c>
      <c r="G99">
        <f t="shared" si="16"/>
        <v>55.743763431536088</v>
      </c>
      <c r="H99" s="6">
        <v>9.4E-2</v>
      </c>
      <c r="I99">
        <f t="shared" si="17"/>
        <v>102.30976885960155</v>
      </c>
      <c r="J99">
        <f t="shared" si="18"/>
        <v>103.78371601025344</v>
      </c>
      <c r="K99">
        <f t="shared" si="19"/>
        <v>105.9519524566747</v>
      </c>
      <c r="L99">
        <f t="shared" si="20"/>
        <v>83.061695029588421</v>
      </c>
      <c r="M99">
        <f t="shared" si="21"/>
        <v>72.252749258141151</v>
      </c>
      <c r="N99">
        <f t="shared" si="22"/>
        <v>56.352348651051436</v>
      </c>
    </row>
    <row r="100" spans="1:14" x14ac:dyDescent="0.4">
      <c r="A100" s="6">
        <v>9.6000000000000002E-2</v>
      </c>
      <c r="B100">
        <f t="shared" si="15"/>
        <v>101.53193744902072</v>
      </c>
      <c r="C100">
        <f t="shared" si="16"/>
        <v>102.50063513459051</v>
      </c>
      <c r="D100">
        <f t="shared" si="16"/>
        <v>103.90030474844008</v>
      </c>
      <c r="E100">
        <f t="shared" si="16"/>
        <v>82.382719336261076</v>
      </c>
      <c r="F100">
        <f t="shared" si="16"/>
        <v>71.242695952208038</v>
      </c>
      <c r="G100">
        <f t="shared" si="16"/>
        <v>55.146495392937474</v>
      </c>
      <c r="H100" s="6">
        <v>9.5000000000000001E-2</v>
      </c>
      <c r="I100">
        <f t="shared" si="17"/>
        <v>101.91985439325336</v>
      </c>
      <c r="J100">
        <f t="shared" si="18"/>
        <v>103.13939901716083</v>
      </c>
      <c r="K100">
        <f t="shared" si="19"/>
        <v>104.91735961871821</v>
      </c>
      <c r="L100">
        <f t="shared" si="20"/>
        <v>82.721310460719749</v>
      </c>
      <c r="M100">
        <f t="shared" si="21"/>
        <v>71.745408845552632</v>
      </c>
      <c r="N100">
        <f t="shared" si="22"/>
        <v>55.743763431536088</v>
      </c>
    </row>
    <row r="101" spans="1:14" x14ac:dyDescent="0.4">
      <c r="A101" s="6">
        <v>9.7000000000000003E-2</v>
      </c>
      <c r="B101">
        <f t="shared" si="15"/>
        <v>101.14600571663334</v>
      </c>
      <c r="C101">
        <f t="shared" si="16"/>
        <v>101.8673683567735</v>
      </c>
      <c r="D101">
        <f t="shared" si="16"/>
        <v>102.90040759249025</v>
      </c>
      <c r="E101">
        <f t="shared" si="16"/>
        <v>82.045910439411145</v>
      </c>
      <c r="F101">
        <f t="shared" si="16"/>
        <v>70.744562410549023</v>
      </c>
      <c r="G101">
        <f t="shared" si="16"/>
        <v>54.560281050986134</v>
      </c>
      <c r="H101" s="6">
        <v>9.6000000000000002E-2</v>
      </c>
      <c r="I101">
        <f t="shared" si="17"/>
        <v>101.53193744902072</v>
      </c>
      <c r="J101">
        <f t="shared" si="18"/>
        <v>102.50063513459051</v>
      </c>
      <c r="K101">
        <f t="shared" si="19"/>
        <v>103.90030474844008</v>
      </c>
      <c r="L101">
        <f t="shared" si="20"/>
        <v>82.382719336261076</v>
      </c>
      <c r="M101">
        <f t="shared" si="21"/>
        <v>71.242695952208038</v>
      </c>
      <c r="N101">
        <f t="shared" si="22"/>
        <v>55.146495392937474</v>
      </c>
    </row>
    <row r="102" spans="1:14" x14ac:dyDescent="0.4">
      <c r="A102" s="6">
        <v>9.8000000000000004E-2</v>
      </c>
      <c r="B102">
        <f t="shared" si="15"/>
        <v>100.76204697358079</v>
      </c>
      <c r="C102">
        <f t="shared" si="16"/>
        <v>101.23954330808918</v>
      </c>
      <c r="D102">
        <f t="shared" si="16"/>
        <v>101.9172973408772</v>
      </c>
      <c r="E102">
        <f t="shared" si="16"/>
        <v>81.710872634060479</v>
      </c>
      <c r="F102">
        <f t="shared" si="16"/>
        <v>70.25096060585858</v>
      </c>
      <c r="G102">
        <f t="shared" si="16"/>
        <v>53.984863818945691</v>
      </c>
      <c r="H102" s="6">
        <v>9.7000000000000003E-2</v>
      </c>
      <c r="I102">
        <f t="shared" ref="I102:I133" si="23">IF(I$1,B101,NA())</f>
        <v>101.14600571663334</v>
      </c>
      <c r="J102">
        <f t="shared" ref="J102:J133" si="24">IF(J$1,C101,NA())</f>
        <v>101.8673683567735</v>
      </c>
      <c r="K102">
        <f t="shared" ref="K102:K133" si="25">IF(K$1,D101,NA())</f>
        <v>102.90040759249025</v>
      </c>
      <c r="L102">
        <f t="shared" ref="L102:L133" si="26">IF(L$1,E101,NA())</f>
        <v>82.045910439411145</v>
      </c>
      <c r="M102">
        <f t="shared" ref="M102:M133" si="27">IF(M$1,F101,NA())</f>
        <v>70.744562410549023</v>
      </c>
      <c r="N102">
        <f t="shared" ref="N102:N133" si="28">IF(N$1,G101,NA())</f>
        <v>54.560281050986134</v>
      </c>
    </row>
    <row r="103" spans="1:14" x14ac:dyDescent="0.4">
      <c r="A103" s="6">
        <v>9.9000000000000005E-2</v>
      </c>
      <c r="B103">
        <f t="shared" si="15"/>
        <v>100.38004908440537</v>
      </c>
      <c r="C103">
        <f t="shared" si="16"/>
        <v>100.61710523531896</v>
      </c>
      <c r="D103">
        <f t="shared" si="16"/>
        <v>100.9506123711577</v>
      </c>
      <c r="E103">
        <f t="shared" si="16"/>
        <v>81.377594864137251</v>
      </c>
      <c r="F103">
        <f t="shared" si="16"/>
        <v>69.761843469371755</v>
      </c>
      <c r="G103">
        <f t="shared" si="16"/>
        <v>53.419993813274282</v>
      </c>
      <c r="H103" s="6">
        <v>9.8000000000000004E-2</v>
      </c>
      <c r="I103">
        <f t="shared" si="23"/>
        <v>100.76204697358079</v>
      </c>
      <c r="J103">
        <f t="shared" si="24"/>
        <v>101.23954330808918</v>
      </c>
      <c r="K103">
        <f t="shared" si="25"/>
        <v>101.9172973408772</v>
      </c>
      <c r="L103">
        <f t="shared" si="26"/>
        <v>81.710872634060479</v>
      </c>
      <c r="M103">
        <f t="shared" si="27"/>
        <v>70.25096060585858</v>
      </c>
      <c r="N103">
        <f t="shared" si="28"/>
        <v>53.984863818945691</v>
      </c>
    </row>
    <row r="104" spans="1:14" x14ac:dyDescent="0.4">
      <c r="A104" s="6">
        <v>0.1</v>
      </c>
      <c r="B104">
        <f t="shared" si="15"/>
        <v>99.999999999999972</v>
      </c>
      <c r="C104">
        <f t="shared" si="16"/>
        <v>99.999999999999943</v>
      </c>
      <c r="D104">
        <f t="shared" si="16"/>
        <v>99.999999999999943</v>
      </c>
      <c r="E104">
        <f t="shared" si="16"/>
        <v>81.046066152957735</v>
      </c>
      <c r="F104">
        <f t="shared" si="16"/>
        <v>69.277164471476553</v>
      </c>
      <c r="G104">
        <f t="shared" si="16"/>
        <v>52.86542766505837</v>
      </c>
      <c r="H104" s="6">
        <v>9.9000000000000005E-2</v>
      </c>
      <c r="I104">
        <f t="shared" si="23"/>
        <v>100.38004908440537</v>
      </c>
      <c r="J104">
        <f t="shared" si="24"/>
        <v>100.61710523531896</v>
      </c>
      <c r="K104">
        <f t="shared" si="25"/>
        <v>100.9506123711577</v>
      </c>
      <c r="L104">
        <f t="shared" si="26"/>
        <v>81.377594864137251</v>
      </c>
      <c r="M104">
        <f t="shared" si="27"/>
        <v>69.761843469371755</v>
      </c>
      <c r="N104">
        <f t="shared" si="28"/>
        <v>53.419993813274282</v>
      </c>
    </row>
    <row r="105" spans="1:14" x14ac:dyDescent="0.4">
      <c r="A105" s="6">
        <v>0.10100000000000001</v>
      </c>
      <c r="B105">
        <f t="shared" si="15"/>
        <v>99.621887756913424</v>
      </c>
      <c r="C105">
        <f t="shared" si="16"/>
        <v>99.388174070882542</v>
      </c>
      <c r="D105">
        <f t="shared" si="16"/>
        <v>99.065116241902857</v>
      </c>
      <c r="E105">
        <f t="shared" si="16"/>
        <v>80.716275602583707</v>
      </c>
      <c r="F105">
        <f t="shared" si="16"/>
        <v>68.796877615007872</v>
      </c>
      <c r="G105">
        <f t="shared" si="16"/>
        <v>52.320928337043853</v>
      </c>
      <c r="H105" s="6">
        <v>0.1</v>
      </c>
      <c r="I105">
        <f t="shared" si="23"/>
        <v>99.999999999999972</v>
      </c>
      <c r="J105">
        <f t="shared" si="24"/>
        <v>99.999999999999943</v>
      </c>
      <c r="K105">
        <f t="shared" si="25"/>
        <v>99.999999999999943</v>
      </c>
      <c r="L105">
        <f t="shared" si="26"/>
        <v>81.046066152957735</v>
      </c>
      <c r="M105">
        <f t="shared" si="27"/>
        <v>69.277164471476553</v>
      </c>
      <c r="N105">
        <f t="shared" si="28"/>
        <v>52.86542766505837</v>
      </c>
    </row>
    <row r="106" spans="1:14" x14ac:dyDescent="0.4">
      <c r="A106" s="6">
        <v>0.10199999999999999</v>
      </c>
      <c r="B106">
        <f t="shared" si="15"/>
        <v>99.245700476660915</v>
      </c>
      <c r="C106">
        <f t="shared" si="16"/>
        <v>98.781574516485691</v>
      </c>
      <c r="D106">
        <f t="shared" si="16"/>
        <v>98.145625574849419</v>
      </c>
      <c r="E106">
        <f t="shared" ref="C106:G142" si="29">PRICE(DATE(2024,11,27),DATE(2024+E$3,11,27),E$2,$A106,100,1,1)</f>
        <v>80.388212393184659</v>
      </c>
      <c r="F106">
        <f t="shared" si="29"/>
        <v>68.320937428629549</v>
      </c>
      <c r="G106">
        <f t="shared" si="29"/>
        <v>51.786264946087634</v>
      </c>
      <c r="H106" s="6">
        <v>0.10100000000000001</v>
      </c>
      <c r="I106">
        <f t="shared" si="23"/>
        <v>99.621887756913424</v>
      </c>
      <c r="J106">
        <f t="shared" si="24"/>
        <v>99.388174070882542</v>
      </c>
      <c r="K106">
        <f t="shared" si="25"/>
        <v>99.065116241902857</v>
      </c>
      <c r="L106">
        <f t="shared" si="26"/>
        <v>80.716275602583707</v>
      </c>
      <c r="M106">
        <f t="shared" si="27"/>
        <v>68.796877615007872</v>
      </c>
      <c r="N106">
        <f t="shared" si="28"/>
        <v>52.320928337043853</v>
      </c>
    </row>
    <row r="107" spans="1:14" x14ac:dyDescent="0.4">
      <c r="A107" s="6">
        <v>0.10299999999999999</v>
      </c>
      <c r="B107">
        <f t="shared" si="15"/>
        <v>98.871426365041884</v>
      </c>
      <c r="C107">
        <f t="shared" si="29"/>
        <v>98.180148997753193</v>
      </c>
      <c r="D107">
        <f t="shared" si="29"/>
        <v>97.2412007126905</v>
      </c>
      <c r="E107">
        <f t="shared" si="29"/>
        <v>80.061865782406826</v>
      </c>
      <c r="F107">
        <f t="shared" si="29"/>
        <v>67.849298960306527</v>
      </c>
      <c r="G107">
        <f t="shared" si="29"/>
        <v>51.261212590865469</v>
      </c>
      <c r="H107" s="6">
        <v>0.10199999999999999</v>
      </c>
      <c r="I107">
        <f t="shared" si="23"/>
        <v>99.245700476660915</v>
      </c>
      <c r="J107">
        <f t="shared" si="24"/>
        <v>98.781574516485691</v>
      </c>
      <c r="K107">
        <f t="shared" si="25"/>
        <v>98.145625574849419</v>
      </c>
      <c r="L107">
        <f t="shared" si="26"/>
        <v>80.388212393184659</v>
      </c>
      <c r="M107">
        <f t="shared" si="27"/>
        <v>68.320937428629549</v>
      </c>
      <c r="N107">
        <f t="shared" si="28"/>
        <v>51.786264946087634</v>
      </c>
    </row>
    <row r="108" spans="1:14" x14ac:dyDescent="0.4">
      <c r="A108" s="6">
        <v>0.104</v>
      </c>
      <c r="B108">
        <f t="shared" si="15"/>
        <v>98.499053711462693</v>
      </c>
      <c r="C108">
        <f t="shared" si="29"/>
        <v>97.583845760804593</v>
      </c>
      <c r="D108">
        <f t="shared" si="29"/>
        <v>96.351522384049588</v>
      </c>
      <c r="E108">
        <f t="shared" si="29"/>
        <v>79.737225104746742</v>
      </c>
      <c r="F108">
        <f t="shared" si="29"/>
        <v>67.381917770862628</v>
      </c>
      <c r="G108">
        <f t="shared" si="29"/>
        <v>50.745552184670046</v>
      </c>
      <c r="H108" s="6">
        <v>0.10299999999999999</v>
      </c>
      <c r="I108">
        <f t="shared" si="23"/>
        <v>98.871426365041884</v>
      </c>
      <c r="J108">
        <f t="shared" si="24"/>
        <v>98.180148997753193</v>
      </c>
      <c r="K108">
        <f t="shared" si="25"/>
        <v>97.2412007126905</v>
      </c>
      <c r="L108">
        <f t="shared" si="26"/>
        <v>80.061865782406826</v>
      </c>
      <c r="M108">
        <f t="shared" si="27"/>
        <v>67.849298960306527</v>
      </c>
      <c r="N108">
        <f t="shared" si="28"/>
        <v>51.261212590865469</v>
      </c>
    </row>
    <row r="109" spans="1:14" x14ac:dyDescent="0.4">
      <c r="A109" s="6">
        <v>0.105</v>
      </c>
      <c r="B109">
        <f t="shared" si="15"/>
        <v>98.128570888266495</v>
      </c>
      <c r="C109">
        <f t="shared" si="29"/>
        <v>96.992613629784145</v>
      </c>
      <c r="D109">
        <f t="shared" si="29"/>
        <v>95.476279117558732</v>
      </c>
      <c r="E109">
        <f t="shared" si="29"/>
        <v>79.414279770931444</v>
      </c>
      <c r="F109">
        <f t="shared" si="29"/>
        <v>66.918749927625726</v>
      </c>
      <c r="G109">
        <f t="shared" si="29"/>
        <v>50.239070293145936</v>
      </c>
      <c r="H109" s="6">
        <v>0.104</v>
      </c>
      <c r="I109">
        <f t="shared" si="23"/>
        <v>98.499053711462693</v>
      </c>
      <c r="J109">
        <f t="shared" si="24"/>
        <v>97.583845760804593</v>
      </c>
      <c r="K109">
        <f t="shared" si="25"/>
        <v>96.351522384049588</v>
      </c>
      <c r="L109">
        <f t="shared" si="26"/>
        <v>79.737225104746742</v>
      </c>
      <c r="M109">
        <f t="shared" si="27"/>
        <v>67.381917770862628</v>
      </c>
      <c r="N109">
        <f t="shared" si="28"/>
        <v>50.745552184670046</v>
      </c>
    </row>
    <row r="110" spans="1:14" x14ac:dyDescent="0.4">
      <c r="A110" s="6">
        <v>0.106</v>
      </c>
      <c r="B110">
        <f t="shared" si="15"/>
        <v>97.759966350068197</v>
      </c>
      <c r="C110">
        <f t="shared" si="29"/>
        <v>96.406401999802455</v>
      </c>
      <c r="D110">
        <f t="shared" si="29"/>
        <v>94.615167033229156</v>
      </c>
      <c r="E110">
        <f t="shared" si="29"/>
        <v>79.093019267303418</v>
      </c>
      <c r="F110">
        <f t="shared" si="29"/>
        <v>66.459751998156605</v>
      </c>
      <c r="G110">
        <f t="shared" si="29"/>
        <v>49.741558976805919</v>
      </c>
      <c r="H110" s="6">
        <v>0.105</v>
      </c>
      <c r="I110">
        <f t="shared" si="23"/>
        <v>98.128570888266495</v>
      </c>
      <c r="J110">
        <f t="shared" si="24"/>
        <v>96.992613629784145</v>
      </c>
      <c r="K110">
        <f t="shared" si="25"/>
        <v>95.476279117558732</v>
      </c>
      <c r="L110">
        <f t="shared" si="26"/>
        <v>79.414279770931444</v>
      </c>
      <c r="M110">
        <f t="shared" si="27"/>
        <v>66.918749927625726</v>
      </c>
      <c r="N110">
        <f t="shared" si="28"/>
        <v>50.239070293145936</v>
      </c>
    </row>
    <row r="111" spans="1:14" x14ac:dyDescent="0.4">
      <c r="A111" s="6">
        <v>0.107</v>
      </c>
      <c r="B111">
        <f t="shared" si="15"/>
        <v>97.393228633096186</v>
      </c>
      <c r="C111">
        <f t="shared" si="29"/>
        <v>95.82516082997256</v>
      </c>
      <c r="D111">
        <f t="shared" si="29"/>
        <v>93.767889639777025</v>
      </c>
      <c r="E111">
        <f t="shared" si="29"/>
        <v>78.773433155211862</v>
      </c>
      <c r="F111">
        <f t="shared" si="29"/>
        <v>66.004881044062273</v>
      </c>
      <c r="G111">
        <f t="shared" si="29"/>
        <v>49.252815638184238</v>
      </c>
      <c r="H111" s="6">
        <v>0.106</v>
      </c>
      <c r="I111">
        <f t="shared" si="23"/>
        <v>97.759966350068197</v>
      </c>
      <c r="J111">
        <f t="shared" si="24"/>
        <v>96.406401999802455</v>
      </c>
      <c r="K111">
        <f t="shared" si="25"/>
        <v>94.615167033229156</v>
      </c>
      <c r="L111">
        <f t="shared" si="26"/>
        <v>79.093019267303418</v>
      </c>
      <c r="M111">
        <f t="shared" si="27"/>
        <v>66.459751998156605</v>
      </c>
      <c r="N111">
        <f t="shared" si="28"/>
        <v>49.741558976805919</v>
      </c>
    </row>
    <row r="112" spans="1:14" x14ac:dyDescent="0.4">
      <c r="A112" s="6">
        <v>0.108</v>
      </c>
      <c r="B112">
        <f t="shared" si="15"/>
        <v>97.028346354539053</v>
      </c>
      <c r="C112">
        <f t="shared" si="29"/>
        <v>95.248840636536556</v>
      </c>
      <c r="D112">
        <f t="shared" si="29"/>
        <v>92.934157637721498</v>
      </c>
      <c r="E112">
        <f t="shared" si="29"/>
        <v>78.455511070408463</v>
      </c>
      <c r="F112">
        <f t="shared" si="29"/>
        <v>65.55409461489063</v>
      </c>
      <c r="G112">
        <f t="shared" si="29"/>
        <v>48.772642873481864</v>
      </c>
      <c r="H112" s="6">
        <v>0.107</v>
      </c>
      <c r="I112">
        <f t="shared" si="23"/>
        <v>97.393228633096186</v>
      </c>
      <c r="J112">
        <f t="shared" si="24"/>
        <v>95.82516082997256</v>
      </c>
      <c r="K112">
        <f t="shared" si="25"/>
        <v>93.767889639777025</v>
      </c>
      <c r="L112">
        <f t="shared" si="26"/>
        <v>78.773433155211862</v>
      </c>
      <c r="M112">
        <f t="shared" si="27"/>
        <v>66.004881044062273</v>
      </c>
      <c r="N112">
        <f t="shared" si="28"/>
        <v>49.252815638184238</v>
      </c>
    </row>
    <row r="113" spans="1:14" x14ac:dyDescent="0.4">
      <c r="A113" s="6">
        <v>0.109</v>
      </c>
      <c r="B113">
        <f t="shared" si="15"/>
        <v>96.665308211899116</v>
      </c>
      <c r="C113">
        <f t="shared" si="29"/>
        <v>94.67739248608423</v>
      </c>
      <c r="D113">
        <f t="shared" si="29"/>
        <v>92.1136887280867</v>
      </c>
      <c r="E113">
        <f t="shared" si="29"/>
        <v>78.139242722449694</v>
      </c>
      <c r="F113">
        <f t="shared" si="29"/>
        <v>65.107350742107627</v>
      </c>
      <c r="G113">
        <f t="shared" si="29"/>
        <v>48.300848328568321</v>
      </c>
      <c r="H113" s="6">
        <v>0.108</v>
      </c>
      <c r="I113">
        <f t="shared" si="23"/>
        <v>97.028346354539053</v>
      </c>
      <c r="J113">
        <f t="shared" si="24"/>
        <v>95.248840636536556</v>
      </c>
      <c r="K113">
        <f t="shared" si="25"/>
        <v>92.934157637721498</v>
      </c>
      <c r="L113">
        <f t="shared" si="26"/>
        <v>78.455511070408463</v>
      </c>
      <c r="M113">
        <f t="shared" si="27"/>
        <v>65.55409461489063</v>
      </c>
      <c r="N113">
        <f t="shared" si="28"/>
        <v>48.772642873481864</v>
      </c>
    </row>
    <row r="114" spans="1:14" x14ac:dyDescent="0.4">
      <c r="A114" s="6">
        <v>0.11</v>
      </c>
      <c r="B114">
        <f t="shared" si="15"/>
        <v>96.3041029823505</v>
      </c>
      <c r="C114">
        <f t="shared" si="29"/>
        <v>94.11076798885874</v>
      </c>
      <c r="D114">
        <f t="shared" si="29"/>
        <v>91.306207426533774</v>
      </c>
      <c r="E114">
        <f t="shared" si="29"/>
        <v>77.824617894103184</v>
      </c>
      <c r="F114">
        <f t="shared" si="29"/>
        <v>64.664607933152723</v>
      </c>
      <c r="G114">
        <f t="shared" si="29"/>
        <v>47.837244559203221</v>
      </c>
      <c r="H114" s="6">
        <v>0.109</v>
      </c>
      <c r="I114">
        <f t="shared" si="23"/>
        <v>96.665308211899116</v>
      </c>
      <c r="J114">
        <f t="shared" si="24"/>
        <v>94.67739248608423</v>
      </c>
      <c r="K114">
        <f t="shared" si="25"/>
        <v>92.1136887280867</v>
      </c>
      <c r="L114">
        <f t="shared" si="26"/>
        <v>78.139242722449694</v>
      </c>
      <c r="M114">
        <f t="shared" si="27"/>
        <v>65.107350742107627</v>
      </c>
      <c r="N114">
        <f t="shared" si="28"/>
        <v>48.300848328568321</v>
      </c>
    </row>
    <row r="115" spans="1:14" x14ac:dyDescent="0.4">
      <c r="A115" s="6">
        <v>0.111</v>
      </c>
      <c r="B115">
        <f t="shared" si="15"/>
        <v>95.944719522104393</v>
      </c>
      <c r="C115">
        <f t="shared" si="29"/>
        <v>93.548919292152902</v>
      </c>
      <c r="D115">
        <f t="shared" si="29"/>
        <v>90.511444882768458</v>
      </c>
      <c r="E115">
        <f t="shared" si="29"/>
        <v>77.51162644076075</v>
      </c>
      <c r="F115">
        <f t="shared" si="29"/>
        <v>64.225825165575259</v>
      </c>
      <c r="G115">
        <f t="shared" si="29"/>
        <v>47.381648895352306</v>
      </c>
      <c r="H115" s="6">
        <v>0.11</v>
      </c>
      <c r="I115">
        <f t="shared" si="23"/>
        <v>96.3041029823505</v>
      </c>
      <c r="J115">
        <f t="shared" si="24"/>
        <v>94.11076798885874</v>
      </c>
      <c r="K115">
        <f t="shared" si="25"/>
        <v>91.306207426533774</v>
      </c>
      <c r="L115">
        <f t="shared" si="26"/>
        <v>77.824617894103184</v>
      </c>
      <c r="M115">
        <f t="shared" si="27"/>
        <v>64.664607933152723</v>
      </c>
      <c r="N115">
        <f t="shared" si="28"/>
        <v>47.837244559203221</v>
      </c>
    </row>
    <row r="116" spans="1:14" x14ac:dyDescent="0.4">
      <c r="A116" s="6">
        <v>0.112</v>
      </c>
      <c r="B116">
        <f t="shared" si="15"/>
        <v>95.587146765778442</v>
      </c>
      <c r="C116">
        <f t="shared" si="29"/>
        <v>92.991799073789622</v>
      </c>
      <c r="D116">
        <f t="shared" si="29"/>
        <v>89.729138705058261</v>
      </c>
      <c r="E116">
        <f t="shared" si="29"/>
        <v>77.200258289855469</v>
      </c>
      <c r="F116">
        <f t="shared" si="29"/>
        <v>63.790961881246744</v>
      </c>
      <c r="G116">
        <f t="shared" si="29"/>
        <v>46.933883309468293</v>
      </c>
      <c r="H116" s="6">
        <v>0.111</v>
      </c>
      <c r="I116">
        <f t="shared" si="23"/>
        <v>95.944719522104393</v>
      </c>
      <c r="J116">
        <f t="shared" si="24"/>
        <v>93.548919292152902</v>
      </c>
      <c r="K116">
        <f t="shared" si="25"/>
        <v>90.511444882768458</v>
      </c>
      <c r="L116">
        <f t="shared" si="26"/>
        <v>77.51162644076075</v>
      </c>
      <c r="M116">
        <f t="shared" si="27"/>
        <v>64.225825165575259</v>
      </c>
      <c r="N116">
        <f t="shared" si="28"/>
        <v>47.381648895352306</v>
      </c>
    </row>
    <row r="117" spans="1:14" x14ac:dyDescent="0.4">
      <c r="A117" s="6">
        <v>0.113</v>
      </c>
      <c r="B117">
        <f t="shared" si="15"/>
        <v>95.231373725773068</v>
      </c>
      <c r="C117">
        <f t="shared" si="29"/>
        <v>92.439360535689957</v>
      </c>
      <c r="D117">
        <f t="shared" si="29"/>
        <v>88.95903278971511</v>
      </c>
      <c r="E117">
        <f t="shared" si="29"/>
        <v>76.890503440284874</v>
      </c>
      <c r="F117">
        <f t="shared" si="29"/>
        <v>63.359977980651308</v>
      </c>
      <c r="G117">
        <f t="shared" si="29"/>
        <v>46.493774288619562</v>
      </c>
      <c r="H117" s="6">
        <v>0.112</v>
      </c>
      <c r="I117">
        <f t="shared" si="23"/>
        <v>95.587146765778442</v>
      </c>
      <c r="J117">
        <f t="shared" si="24"/>
        <v>92.991799073789622</v>
      </c>
      <c r="K117">
        <f t="shared" si="25"/>
        <v>89.729138705058261</v>
      </c>
      <c r="L117">
        <f t="shared" si="26"/>
        <v>77.200258289855469</v>
      </c>
      <c r="M117">
        <f t="shared" si="27"/>
        <v>63.790961881246744</v>
      </c>
      <c r="N117">
        <f t="shared" si="28"/>
        <v>46.933883309468293</v>
      </c>
    </row>
    <row r="118" spans="1:14" x14ac:dyDescent="0.4">
      <c r="A118" s="6">
        <v>0.114</v>
      </c>
      <c r="B118">
        <f t="shared" si="15"/>
        <v>94.877389491652139</v>
      </c>
      <c r="C118">
        <f t="shared" si="29"/>
        <v>91.891557397523485</v>
      </c>
      <c r="D118">
        <f t="shared" si="29"/>
        <v>88.200877155388028</v>
      </c>
      <c r="E118">
        <f t="shared" si="29"/>
        <v>76.582351961838469</v>
      </c>
      <c r="F118">
        <f t="shared" si="29"/>
        <v>62.932833817250362</v>
      </c>
      <c r="G118">
        <f t="shared" si="29"/>
        <v>46.061152710345326</v>
      </c>
      <c r="H118" s="6">
        <v>0.113</v>
      </c>
      <c r="I118">
        <f t="shared" si="23"/>
        <v>95.231373725773068</v>
      </c>
      <c r="J118">
        <f t="shared" si="24"/>
        <v>92.439360535689957</v>
      </c>
      <c r="K118">
        <f t="shared" si="25"/>
        <v>88.95903278971511</v>
      </c>
      <c r="L118">
        <f t="shared" si="26"/>
        <v>76.890503440284874</v>
      </c>
      <c r="M118">
        <f t="shared" si="27"/>
        <v>63.359977980651308</v>
      </c>
      <c r="N118">
        <f t="shared" si="28"/>
        <v>46.493774288619562</v>
      </c>
    </row>
    <row r="119" spans="1:14" x14ac:dyDescent="0.4">
      <c r="A119" s="6">
        <v>0.115</v>
      </c>
      <c r="B119">
        <f t="shared" si="15"/>
        <v>94.525183229530271</v>
      </c>
      <c r="C119">
        <f t="shared" si="29"/>
        <v>91.348343890443815</v>
      </c>
      <c r="D119">
        <f t="shared" si="29"/>
        <v>87.454427782029313</v>
      </c>
      <c r="E119">
        <f t="shared" si="29"/>
        <v>76.275793994631215</v>
      </c>
      <c r="F119">
        <f t="shared" si="29"/>
        <v>62.509490191923241</v>
      </c>
      <c r="G119">
        <f t="shared" si="29"/>
        <v>45.635853722127095</v>
      </c>
      <c r="H119" s="6">
        <v>0.114</v>
      </c>
      <c r="I119">
        <f t="shared" si="23"/>
        <v>94.877389491652139</v>
      </c>
      <c r="J119">
        <f t="shared" si="24"/>
        <v>91.891557397523485</v>
      </c>
      <c r="K119">
        <f t="shared" si="25"/>
        <v>88.200877155388028</v>
      </c>
      <c r="L119">
        <f t="shared" si="26"/>
        <v>76.582351961838469</v>
      </c>
      <c r="M119">
        <f t="shared" si="27"/>
        <v>62.932833817250362</v>
      </c>
      <c r="N119">
        <f t="shared" si="28"/>
        <v>46.061152710345326</v>
      </c>
    </row>
    <row r="120" spans="1:14" x14ac:dyDescent="0.4">
      <c r="A120" s="6">
        <v>0.11600000000000001</v>
      </c>
      <c r="B120">
        <f t="shared" si="15"/>
        <v>94.17474418146449</v>
      </c>
      <c r="C120">
        <f t="shared" si="29"/>
        <v>90.809674750904122</v>
      </c>
      <c r="D120">
        <f t="shared" si="29"/>
        <v>86.71944645439109</v>
      </c>
      <c r="E120">
        <f t="shared" si="29"/>
        <v>75.970819748541231</v>
      </c>
      <c r="F120">
        <f t="shared" si="29"/>
        <v>62.089908347479877</v>
      </c>
      <c r="G120">
        <f t="shared" si="29"/>
        <v>45.217716624363781</v>
      </c>
      <c r="H120" s="6">
        <v>0.115</v>
      </c>
      <c r="I120">
        <f t="shared" si="23"/>
        <v>94.525183229530271</v>
      </c>
      <c r="J120">
        <f t="shared" si="24"/>
        <v>91.348343890443815</v>
      </c>
      <c r="K120">
        <f t="shared" si="25"/>
        <v>87.454427782029313</v>
      </c>
      <c r="L120">
        <f t="shared" si="26"/>
        <v>76.275793994631215</v>
      </c>
      <c r="M120">
        <f t="shared" si="27"/>
        <v>62.509490191923241</v>
      </c>
      <c r="N120">
        <f t="shared" si="28"/>
        <v>45.635853722127095</v>
      </c>
    </row>
    <row r="121" spans="1:14" x14ac:dyDescent="0.4">
      <c r="A121" s="6">
        <v>0.11700000000000001</v>
      </c>
      <c r="B121">
        <f t="shared" si="15"/>
        <v>93.82606166485229</v>
      </c>
      <c r="C121">
        <f t="shared" si="29"/>
        <v>90.275505214555281</v>
      </c>
      <c r="D121">
        <f t="shared" si="29"/>
        <v>85.995700609920505</v>
      </c>
      <c r="E121">
        <f t="shared" si="29"/>
        <v>75.667419502653217</v>
      </c>
      <c r="F121">
        <f t="shared" si="29"/>
        <v>61.674049963247292</v>
      </c>
      <c r="G121">
        <f t="shared" si="29"/>
        <v>44.806584756745615</v>
      </c>
      <c r="H121" s="6">
        <v>0.11600000000000001</v>
      </c>
      <c r="I121">
        <f t="shared" si="23"/>
        <v>94.17474418146449</v>
      </c>
      <c r="J121">
        <f t="shared" si="24"/>
        <v>90.809674750904122</v>
      </c>
      <c r="K121">
        <f t="shared" si="25"/>
        <v>86.71944645439109</v>
      </c>
      <c r="L121">
        <f t="shared" si="26"/>
        <v>75.970819748541231</v>
      </c>
      <c r="M121">
        <f t="shared" si="27"/>
        <v>62.089908347479877</v>
      </c>
      <c r="N121">
        <f t="shared" si="28"/>
        <v>45.217716624363781</v>
      </c>
    </row>
    <row r="122" spans="1:14" x14ac:dyDescent="0.4">
      <c r="A122" s="6">
        <v>0.11799999999999999</v>
      </c>
      <c r="B122">
        <f t="shared" si="15"/>
        <v>93.479125071833991</v>
      </c>
      <c r="C122">
        <f t="shared" si="29"/>
        <v>89.745791010221609</v>
      </c>
      <c r="D122">
        <f t="shared" si="29"/>
        <v>85.282963190920526</v>
      </c>
      <c r="E122">
        <f t="shared" si="29"/>
        <v>75.365583604706103</v>
      </c>
      <c r="F122">
        <f t="shared" si="29"/>
        <v>61.261877149725962</v>
      </c>
      <c r="G122">
        <f t="shared" si="29"/>
        <v>44.402305387921807</v>
      </c>
      <c r="H122" s="6">
        <v>0.11700000000000001</v>
      </c>
      <c r="I122">
        <f t="shared" si="23"/>
        <v>93.82606166485229</v>
      </c>
      <c r="J122">
        <f t="shared" si="24"/>
        <v>90.275505214555281</v>
      </c>
      <c r="K122">
        <f t="shared" si="25"/>
        <v>85.995700609920505</v>
      </c>
      <c r="L122">
        <f t="shared" si="26"/>
        <v>75.667419502653217</v>
      </c>
      <c r="M122">
        <f t="shared" si="27"/>
        <v>61.674049963247292</v>
      </c>
      <c r="N122">
        <f t="shared" si="28"/>
        <v>44.806584756745615</v>
      </c>
    </row>
    <row r="123" spans="1:14" x14ac:dyDescent="0.4">
      <c r="A123" s="6">
        <v>0.11899999999999999</v>
      </c>
      <c r="B123">
        <f t="shared" si="15"/>
        <v>93.133923868701117</v>
      </c>
      <c r="C123">
        <f t="shared" si="29"/>
        <v>89.220488353957109</v>
      </c>
      <c r="D123">
        <f t="shared" si="29"/>
        <v>84.581012500853859</v>
      </c>
      <c r="E123">
        <f t="shared" si="29"/>
        <v>75.065302470546172</v>
      </c>
      <c r="F123">
        <f t="shared" si="29"/>
        <v>60.853352443317959</v>
      </c>
      <c r="G123">
        <f t="shared" si="29"/>
        <v>44.004729608364158</v>
      </c>
      <c r="H123" s="6">
        <v>0.11799999999999999</v>
      </c>
      <c r="I123">
        <f t="shared" si="23"/>
        <v>93.479125071833991</v>
      </c>
      <c r="J123">
        <f t="shared" si="24"/>
        <v>89.745791010221609</v>
      </c>
      <c r="K123">
        <f t="shared" si="25"/>
        <v>85.282963190920526</v>
      </c>
      <c r="L123">
        <f t="shared" si="26"/>
        <v>75.365583604706103</v>
      </c>
      <c r="M123">
        <f t="shared" si="27"/>
        <v>61.261877149725962</v>
      </c>
      <c r="N123">
        <f t="shared" si="28"/>
        <v>44.402305387921807</v>
      </c>
    </row>
    <row r="124" spans="1:14" x14ac:dyDescent="0.4">
      <c r="A124" s="6">
        <v>0.12</v>
      </c>
      <c r="B124">
        <f t="shared" si="15"/>
        <v>92.790447595309956</v>
      </c>
      <c r="C124">
        <f t="shared" si="29"/>
        <v>88.69955394317823</v>
      </c>
      <c r="D124">
        <f t="shared" si="29"/>
        <v>83.889632064665179</v>
      </c>
      <c r="E124">
        <f t="shared" si="29"/>
        <v>74.766566583584947</v>
      </c>
      <c r="F124">
        <f t="shared" si="29"/>
        <v>60.448438801123913</v>
      </c>
      <c r="G124">
        <f t="shared" si="29"/>
        <v>43.613712226328417</v>
      </c>
      <c r="H124" s="6">
        <v>0.11899999999999999</v>
      </c>
      <c r="I124">
        <f t="shared" si="23"/>
        <v>93.133923868701117</v>
      </c>
      <c r="J124">
        <f t="shared" si="24"/>
        <v>89.220488353957109</v>
      </c>
      <c r="K124">
        <f t="shared" si="25"/>
        <v>84.581012500853859</v>
      </c>
      <c r="L124">
        <f t="shared" si="26"/>
        <v>75.065302470546172</v>
      </c>
      <c r="M124">
        <f t="shared" si="27"/>
        <v>60.853352443317959</v>
      </c>
      <c r="N124">
        <f t="shared" si="28"/>
        <v>44.004729608364158</v>
      </c>
    </row>
    <row r="125" spans="1:14" x14ac:dyDescent="0.4">
      <c r="A125" s="6">
        <v>0.121</v>
      </c>
      <c r="B125">
        <f t="shared" si="15"/>
        <v>92.448685864499907</v>
      </c>
      <c r="C125">
        <f t="shared" si="29"/>
        <v>88.182944950872894</v>
      </c>
      <c r="D125">
        <f t="shared" si="29"/>
        <v>83.208610493002951</v>
      </c>
      <c r="E125">
        <f t="shared" si="29"/>
        <v>74.469366494261564</v>
      </c>
      <c r="F125">
        <f t="shared" si="29"/>
        <v>60.047099595808263</v>
      </c>
      <c r="G125">
        <f t="shared" si="29"/>
        <v>43.229111666819435</v>
      </c>
      <c r="H125" s="6">
        <v>0.12</v>
      </c>
      <c r="I125">
        <f t="shared" si="23"/>
        <v>92.790447595309956</v>
      </c>
      <c r="J125">
        <f t="shared" si="24"/>
        <v>88.69955394317823</v>
      </c>
      <c r="K125">
        <f t="shared" si="25"/>
        <v>83.889632064665179</v>
      </c>
      <c r="L125">
        <f t="shared" si="26"/>
        <v>74.766566583584947</v>
      </c>
      <c r="M125">
        <f t="shared" si="27"/>
        <v>60.448438801123913</v>
      </c>
      <c r="N125">
        <f t="shared" si="28"/>
        <v>43.613712226328417</v>
      </c>
    </row>
    <row r="126" spans="1:14" x14ac:dyDescent="0.4">
      <c r="A126" s="6">
        <v>0.122</v>
      </c>
      <c r="B126">
        <f t="shared" si="15"/>
        <v>92.10862836151702</v>
      </c>
      <c r="C126">
        <f t="shared" si="29"/>
        <v>87.670619019884839</v>
      </c>
      <c r="D126">
        <f t="shared" si="29"/>
        <v>82.53774135022698</v>
      </c>
      <c r="E126">
        <f t="shared" si="29"/>
        <v>74.173692819510094</v>
      </c>
      <c r="F126">
        <f t="shared" si="29"/>
        <v>59.649298610532</v>
      </c>
      <c r="G126">
        <f t="shared" si="29"/>
        <v>42.850789873469921</v>
      </c>
      <c r="H126" s="6">
        <v>0.121</v>
      </c>
      <c r="I126">
        <f t="shared" si="23"/>
        <v>92.448685864499907</v>
      </c>
      <c r="J126">
        <f t="shared" si="24"/>
        <v>88.182944950872894</v>
      </c>
      <c r="K126">
        <f t="shared" si="25"/>
        <v>83.208610493002951</v>
      </c>
      <c r="L126">
        <f t="shared" si="26"/>
        <v>74.469366494261564</v>
      </c>
      <c r="M126">
        <f t="shared" si="27"/>
        <v>60.047099595808263</v>
      </c>
      <c r="N126">
        <f t="shared" si="28"/>
        <v>43.229111666819435</v>
      </c>
    </row>
    <row r="127" spans="1:14" x14ac:dyDescent="0.4">
      <c r="A127" s="6">
        <v>0.123</v>
      </c>
      <c r="B127">
        <f t="shared" si="15"/>
        <v>91.770264843442845</v>
      </c>
      <c r="C127">
        <f t="shared" si="29"/>
        <v>87.162534257272625</v>
      </c>
      <c r="D127">
        <f t="shared" si="29"/>
        <v>81.876823026090946</v>
      </c>
      <c r="E127">
        <f t="shared" si="29"/>
        <v>73.879536242231637</v>
      </c>
      <c r="F127">
        <f t="shared" si="29"/>
        <v>59.255000033952243</v>
      </c>
      <c r="G127">
        <f t="shared" si="29"/>
        <v>42.478612213245114</v>
      </c>
      <c r="H127" s="6">
        <v>0.122</v>
      </c>
      <c r="I127">
        <f t="shared" si="23"/>
        <v>92.10862836151702</v>
      </c>
      <c r="J127">
        <f t="shared" si="24"/>
        <v>87.670619019884839</v>
      </c>
      <c r="K127">
        <f t="shared" si="25"/>
        <v>82.53774135022698</v>
      </c>
      <c r="L127">
        <f t="shared" si="26"/>
        <v>74.173692819510094</v>
      </c>
      <c r="M127">
        <f t="shared" si="27"/>
        <v>59.649298610532</v>
      </c>
      <c r="N127">
        <f t="shared" si="28"/>
        <v>42.850789873469921</v>
      </c>
    </row>
    <row r="128" spans="1:14" x14ac:dyDescent="0.4">
      <c r="A128" s="6">
        <v>0.124</v>
      </c>
      <c r="B128">
        <f t="shared" si="15"/>
        <v>91.433585138628445</v>
      </c>
      <c r="C128">
        <f t="shared" si="29"/>
        <v>86.65864922874178</v>
      </c>
      <c r="D128">
        <f t="shared" si="29"/>
        <v>81.22565861099045</v>
      </c>
      <c r="E128">
        <f t="shared" si="29"/>
        <v>73.586887510771135</v>
      </c>
      <c r="F128">
        <f t="shared" si="29"/>
        <v>58.864168455287327</v>
      </c>
      <c r="G128">
        <f t="shared" si="29"/>
        <v>42.11244738388735</v>
      </c>
      <c r="H128" s="6">
        <v>0.123</v>
      </c>
      <c r="I128">
        <f t="shared" si="23"/>
        <v>91.770264843442845</v>
      </c>
      <c r="J128">
        <f t="shared" si="24"/>
        <v>87.162534257272625</v>
      </c>
      <c r="K128">
        <f t="shared" si="25"/>
        <v>81.876823026090946</v>
      </c>
      <c r="L128">
        <f t="shared" si="26"/>
        <v>73.879536242231637</v>
      </c>
      <c r="M128">
        <f t="shared" si="27"/>
        <v>59.255000033952243</v>
      </c>
      <c r="N128">
        <f t="shared" si="28"/>
        <v>42.478612213245114</v>
      </c>
    </row>
    <row r="129" spans="1:14" x14ac:dyDescent="0.4">
      <c r="A129" s="6">
        <v>0.125</v>
      </c>
      <c r="B129">
        <f t="shared" si="15"/>
        <v>91.098579146132877</v>
      </c>
      <c r="C129">
        <f t="shared" si="29"/>
        <v>86.158922953148789</v>
      </c>
      <c r="D129">
        <f t="shared" si="29"/>
        <v>80.584055774672777</v>
      </c>
      <c r="E129">
        <f t="shared" si="29"/>
        <v>73.295737438398618</v>
      </c>
      <c r="F129">
        <f t="shared" si="29"/>
        <v>58.476768859446324</v>
      </c>
      <c r="G129">
        <f t="shared" si="29"/>
        <v>41.75216732401833</v>
      </c>
      <c r="H129" s="6">
        <v>0.124</v>
      </c>
      <c r="I129">
        <f t="shared" si="23"/>
        <v>91.433585138628445</v>
      </c>
      <c r="J129">
        <f t="shared" si="24"/>
        <v>86.65864922874178</v>
      </c>
      <c r="K129">
        <f t="shared" si="25"/>
        <v>81.22565861099045</v>
      </c>
      <c r="L129">
        <f t="shared" si="26"/>
        <v>73.586887510771135</v>
      </c>
      <c r="M129">
        <f t="shared" si="27"/>
        <v>58.864168455287327</v>
      </c>
      <c r="N129">
        <f t="shared" si="28"/>
        <v>42.11244738388735</v>
      </c>
    </row>
    <row r="130" spans="1:14" x14ac:dyDescent="0.4">
      <c r="A130" s="6">
        <v>0.126</v>
      </c>
      <c r="B130">
        <f t="shared" si="15"/>
        <v>90.765236835166704</v>
      </c>
      <c r="C130">
        <f t="shared" si="29"/>
        <v>85.663314897076035</v>
      </c>
      <c r="D130">
        <f t="shared" si="29"/>
        <v>79.951826648306536</v>
      </c>
      <c r="E130">
        <f t="shared" si="29"/>
        <v>73.006076902794916</v>
      </c>
      <c r="F130">
        <f t="shared" si="29"/>
        <v>58.092766622222157</v>
      </c>
      <c r="G130">
        <f t="shared" si="29"/>
        <v>41.39764712581902</v>
      </c>
      <c r="H130" s="6">
        <v>0.125</v>
      </c>
      <c r="I130">
        <f t="shared" si="23"/>
        <v>91.098579146132877</v>
      </c>
      <c r="J130">
        <f t="shared" si="24"/>
        <v>86.158922953148789</v>
      </c>
      <c r="K130">
        <f t="shared" si="25"/>
        <v>80.584055774672777</v>
      </c>
      <c r="L130">
        <f t="shared" si="26"/>
        <v>73.295737438398618</v>
      </c>
      <c r="M130">
        <f t="shared" si="27"/>
        <v>58.476768859446324</v>
      </c>
      <c r="N130">
        <f t="shared" si="28"/>
        <v>41.75216732401833</v>
      </c>
    </row>
    <row r="131" spans="1:14" x14ac:dyDescent="0.4">
      <c r="A131" s="6">
        <v>0.127</v>
      </c>
      <c r="B131">
        <f t="shared" si="15"/>
        <v>90.433548244540788</v>
      </c>
      <c r="C131">
        <f t="shared" si="29"/>
        <v>85.171784969477912</v>
      </c>
      <c r="D131">
        <f t="shared" si="29"/>
        <v>79.328787709813994</v>
      </c>
      <c r="E131">
        <f t="shared" si="29"/>
        <v>72.717896845542256</v>
      </c>
      <c r="F131">
        <f t="shared" si="29"/>
        <v>57.712127505548153</v>
      </c>
      <c r="G131">
        <f t="shared" si="29"/>
        <v>41.048764950210277</v>
      </c>
      <c r="H131" s="6">
        <v>0.126</v>
      </c>
      <c r="I131">
        <f t="shared" si="23"/>
        <v>90.765236835166704</v>
      </c>
      <c r="J131">
        <f t="shared" si="24"/>
        <v>85.663314897076035</v>
      </c>
      <c r="K131">
        <f t="shared" si="25"/>
        <v>79.951826648306536</v>
      </c>
      <c r="L131">
        <f t="shared" si="26"/>
        <v>73.006076902794916</v>
      </c>
      <c r="M131">
        <f t="shared" si="27"/>
        <v>58.092766622222157</v>
      </c>
      <c r="N131">
        <f t="shared" si="28"/>
        <v>41.39764712581902</v>
      </c>
    </row>
    <row r="132" spans="1:14" x14ac:dyDescent="0.4">
      <c r="A132" s="6">
        <v>0.128</v>
      </c>
      <c r="B132">
        <f t="shared" si="15"/>
        <v>90.10350348211972</v>
      </c>
      <c r="C132">
        <f t="shared" si="29"/>
        <v>84.684293516395599</v>
      </c>
      <c r="D132">
        <f t="shared" si="29"/>
        <v>78.714759672369681</v>
      </c>
      <c r="E132">
        <f t="shared" si="29"/>
        <v>72.431188271619249</v>
      </c>
      <c r="F132">
        <f t="shared" si="29"/>
        <v>57.334817652816398</v>
      </c>
      <c r="G132">
        <f t="shared" si="29"/>
        <v>40.705401944458529</v>
      </c>
      <c r="H132" s="6">
        <v>0.127</v>
      </c>
      <c r="I132">
        <f t="shared" si="23"/>
        <v>90.433548244540788</v>
      </c>
      <c r="J132">
        <f t="shared" si="24"/>
        <v>85.171784969477912</v>
      </c>
      <c r="K132">
        <f t="shared" si="25"/>
        <v>79.328787709813994</v>
      </c>
      <c r="L132">
        <f t="shared" si="26"/>
        <v>72.717896845542256</v>
      </c>
      <c r="M132">
        <f t="shared" si="27"/>
        <v>57.712127505548153</v>
      </c>
      <c r="N132">
        <f t="shared" si="28"/>
        <v>41.048764950210277</v>
      </c>
    </row>
    <row r="133" spans="1:14" x14ac:dyDescent="0.4">
      <c r="A133" s="6">
        <v>0.129</v>
      </c>
      <c r="B133">
        <f t="shared" si="15"/>
        <v>89.775092724279801</v>
      </c>
      <c r="C133">
        <f t="shared" si="29"/>
        <v>84.200801315739881</v>
      </c>
      <c r="D133">
        <f t="shared" si="29"/>
        <v>78.10956737597327</v>
      </c>
      <c r="E133">
        <f t="shared" si="29"/>
        <v>72.145942248900127</v>
      </c>
      <c r="F133">
        <f t="shared" si="29"/>
        <v>56.96080358425688</v>
      </c>
      <c r="G133">
        <f t="shared" si="29"/>
        <v>40.367442162133997</v>
      </c>
      <c r="H133" s="6">
        <v>0.128</v>
      </c>
      <c r="I133">
        <f t="shared" si="23"/>
        <v>90.10350348211972</v>
      </c>
      <c r="J133">
        <f t="shared" si="24"/>
        <v>84.684293516395599</v>
      </c>
      <c r="K133">
        <f t="shared" si="25"/>
        <v>78.714759672369681</v>
      </c>
      <c r="L133">
        <f t="shared" si="26"/>
        <v>72.431188271619249</v>
      </c>
      <c r="M133">
        <f t="shared" si="27"/>
        <v>57.334817652816398</v>
      </c>
      <c r="N133">
        <f t="shared" si="28"/>
        <v>40.705401944458529</v>
      </c>
    </row>
    <row r="134" spans="1:14" x14ac:dyDescent="0.4">
      <c r="A134" s="6">
        <v>0.13</v>
      </c>
      <c r="B134">
        <f t="shared" ref="B134:B154" si="30">PRICE(DATE(2024,11,27),DATE(2024+B$3,11,27),B$2,$A134,100,1,1)</f>
        <v>89.448306215371929</v>
      </c>
      <c r="C134">
        <f t="shared" si="29"/>
        <v>83.721269572141424</v>
      </c>
      <c r="D134">
        <f t="shared" si="29"/>
        <v>77.513039682006607</v>
      </c>
      <c r="E134">
        <f t="shared" si="29"/>
        <v>71.862149907658392</v>
      </c>
      <c r="F134">
        <f t="shared" si="29"/>
        <v>56.590052192376987</v>
      </c>
      <c r="G134">
        <f t="shared" si="29"/>
        <v>40.034772485350828</v>
      </c>
      <c r="H134" s="6">
        <v>0.129</v>
      </c>
      <c r="I134">
        <f t="shared" ref="I134:I155" si="31">IF(I$1,B133,NA())</f>
        <v>89.775092724279801</v>
      </c>
      <c r="J134">
        <f t="shared" ref="J134:J155" si="32">IF(J$1,C133,NA())</f>
        <v>84.200801315739881</v>
      </c>
      <c r="K134">
        <f t="shared" ref="K134:K155" si="33">IF(K$1,D133,NA())</f>
        <v>78.10956737597327</v>
      </c>
      <c r="L134">
        <f t="shared" ref="L134:L155" si="34">IF(L$1,E133,NA())</f>
        <v>72.145942248900127</v>
      </c>
      <c r="M134">
        <f t="shared" ref="M134:M155" si="35">IF(M$1,F133,NA())</f>
        <v>56.96080358425688</v>
      </c>
      <c r="N134">
        <f t="shared" ref="N134:N155" si="36">IF(N$1,G133,NA())</f>
        <v>40.367442162133997</v>
      </c>
    </row>
    <row r="135" spans="1:14" x14ac:dyDescent="0.4">
      <c r="A135" s="6">
        <v>0.13100000000000001</v>
      </c>
      <c r="B135">
        <f t="shared" si="30"/>
        <v>89.123134267189215</v>
      </c>
      <c r="C135">
        <f t="shared" si="29"/>
        <v>83.245659911867691</v>
      </c>
      <c r="D135">
        <f t="shared" si="29"/>
        <v>76.925009370689821</v>
      </c>
      <c r="E135">
        <f t="shared" si="29"/>
        <v>71.579802440075042</v>
      </c>
      <c r="F135">
        <f t="shared" si="29"/>
        <v>56.222530737460758</v>
      </c>
      <c r="G135">
        <f t="shared" si="29"/>
        <v>39.70728254922183</v>
      </c>
      <c r="H135" s="6">
        <v>0.13</v>
      </c>
      <c r="I135">
        <f t="shared" si="31"/>
        <v>89.448306215371929</v>
      </c>
      <c r="J135">
        <f t="shared" si="32"/>
        <v>83.721269572141424</v>
      </c>
      <c r="K135">
        <f t="shared" si="33"/>
        <v>77.513039682006607</v>
      </c>
      <c r="L135">
        <f t="shared" si="34"/>
        <v>71.862149907658392</v>
      </c>
      <c r="M135">
        <f t="shared" si="35"/>
        <v>56.590052192376987</v>
      </c>
      <c r="N135">
        <f t="shared" si="36"/>
        <v>40.034772485350828</v>
      </c>
    </row>
    <row r="136" spans="1:14" x14ac:dyDescent="0.4">
      <c r="A136" s="6">
        <v>0.13200000000000001</v>
      </c>
      <c r="B136">
        <f t="shared" si="30"/>
        <v>88.799567258439396</v>
      </c>
      <c r="C136">
        <f t="shared" si="29"/>
        <v>82.77393437780546</v>
      </c>
      <c r="D136">
        <f t="shared" si="29"/>
        <v>76.345313041350352</v>
      </c>
      <c r="E136">
        <f t="shared" si="29"/>
        <v>71.298891099751046</v>
      </c>
      <c r="F136">
        <f t="shared" si="29"/>
        <v>55.858206843126624</v>
      </c>
      <c r="G136">
        <f t="shared" si="29"/>
        <v>39.384864668460438</v>
      </c>
      <c r="H136" s="6">
        <v>0.13100000000000001</v>
      </c>
      <c r="I136">
        <f t="shared" si="31"/>
        <v>89.123134267189215</v>
      </c>
      <c r="J136">
        <f t="shared" si="32"/>
        <v>83.245659911867691</v>
      </c>
      <c r="K136">
        <f t="shared" si="33"/>
        <v>76.925009370689821</v>
      </c>
      <c r="L136">
        <f t="shared" si="34"/>
        <v>71.579802440075042</v>
      </c>
      <c r="M136">
        <f t="shared" si="35"/>
        <v>56.222530737460758</v>
      </c>
      <c r="N136">
        <f t="shared" si="36"/>
        <v>39.70728254922183</v>
      </c>
    </row>
    <row r="137" spans="1:14" x14ac:dyDescent="0.4">
      <c r="A137" s="6">
        <v>0.13300000000000001</v>
      </c>
      <c r="B137">
        <f t="shared" si="30"/>
        <v>88.477595634221586</v>
      </c>
      <c r="C137">
        <f t="shared" si="29"/>
        <v>82.306055424507349</v>
      </c>
      <c r="D137">
        <f t="shared" si="29"/>
        <v>75.773791015424052</v>
      </c>
      <c r="E137">
        <f t="shared" si="29"/>
        <v>71.019407201224027</v>
      </c>
      <c r="F137">
        <f t="shared" si="29"/>
        <v>55.497048491942735</v>
      </c>
      <c r="G137">
        <f t="shared" si="29"/>
        <v>39.067413766066672</v>
      </c>
      <c r="H137" s="6">
        <v>0.13200000000000001</v>
      </c>
      <c r="I137">
        <f t="shared" si="31"/>
        <v>88.799567258439396</v>
      </c>
      <c r="J137">
        <f t="shared" si="32"/>
        <v>82.77393437780546</v>
      </c>
      <c r="K137">
        <f t="shared" si="33"/>
        <v>76.345313041350352</v>
      </c>
      <c r="L137">
        <f t="shared" si="34"/>
        <v>71.298891099751046</v>
      </c>
      <c r="M137">
        <f t="shared" si="35"/>
        <v>55.858206843126624</v>
      </c>
      <c r="N137">
        <f t="shared" si="36"/>
        <v>39.384864668460438</v>
      </c>
    </row>
    <row r="138" spans="1:14" x14ac:dyDescent="0.4">
      <c r="A138" s="6">
        <v>0.13400000000000001</v>
      </c>
      <c r="B138">
        <f t="shared" si="30"/>
        <v>88.157209905507443</v>
      </c>
      <c r="C138">
        <f t="shared" si="29"/>
        <v>81.84198591330204</v>
      </c>
      <c r="D138">
        <f t="shared" si="29"/>
        <v>75.210287242109231</v>
      </c>
      <c r="E138">
        <f t="shared" si="29"/>
        <v>70.741342119488962</v>
      </c>
      <c r="F138">
        <f t="shared" si="29"/>
        <v>55.139024021099104</v>
      </c>
      <c r="G138">
        <f t="shared" si="29"/>
        <v>38.754827304034507</v>
      </c>
      <c r="H138" s="6">
        <v>0.13300000000000001</v>
      </c>
      <c r="I138">
        <f t="shared" si="31"/>
        <v>88.477595634221586</v>
      </c>
      <c r="J138">
        <f t="shared" si="32"/>
        <v>82.306055424507349</v>
      </c>
      <c r="K138">
        <f t="shared" si="33"/>
        <v>75.773791015424052</v>
      </c>
      <c r="L138">
        <f t="shared" si="34"/>
        <v>71.019407201224027</v>
      </c>
      <c r="M138">
        <f t="shared" si="35"/>
        <v>55.497048491942735</v>
      </c>
      <c r="N138">
        <f t="shared" si="36"/>
        <v>39.067413766066672</v>
      </c>
    </row>
    <row r="139" spans="1:14" x14ac:dyDescent="0.4">
      <c r="A139" s="6">
        <v>0.13500000000000001</v>
      </c>
      <c r="B139">
        <f t="shared" si="30"/>
        <v>87.838400648627314</v>
      </c>
      <c r="C139">
        <f t="shared" si="29"/>
        <v>81.381689107467963</v>
      </c>
      <c r="D139">
        <f t="shared" si="29"/>
        <v>74.654649206596957</v>
      </c>
      <c r="E139">
        <f t="shared" si="29"/>
        <v>70.464687289523482</v>
      </c>
      <c r="F139">
        <f t="shared" si="29"/>
        <v>54.784102118136474</v>
      </c>
      <c r="G139">
        <f t="shared" si="29"/>
        <v>38.447005216021111</v>
      </c>
      <c r="H139" s="6">
        <v>0.13400000000000001</v>
      </c>
      <c r="I139">
        <f t="shared" si="31"/>
        <v>88.157209905507443</v>
      </c>
      <c r="J139">
        <f t="shared" si="32"/>
        <v>81.84198591330204</v>
      </c>
      <c r="K139">
        <f t="shared" si="33"/>
        <v>75.210287242109231</v>
      </c>
      <c r="L139">
        <f t="shared" si="34"/>
        <v>70.741342119488962</v>
      </c>
      <c r="M139">
        <f t="shared" si="35"/>
        <v>55.139024021099104</v>
      </c>
      <c r="N139">
        <f t="shared" si="36"/>
        <v>38.754827304034507</v>
      </c>
    </row>
    <row r="140" spans="1:14" x14ac:dyDescent="0.4">
      <c r="A140" s="6">
        <v>0.13600000000000001</v>
      </c>
      <c r="B140">
        <f t="shared" si="30"/>
        <v>87.521158504760649</v>
      </c>
      <c r="C140">
        <f t="shared" si="29"/>
        <v>80.925128667468442</v>
      </c>
      <c r="D140">
        <f t="shared" si="29"/>
        <v>74.106727840803345</v>
      </c>
      <c r="E140">
        <f t="shared" si="29"/>
        <v>70.18943420581715</v>
      </c>
      <c r="F140">
        <f t="shared" si="29"/>
        <v>54.432251816730279</v>
      </c>
      <c r="G140">
        <f t="shared" si="29"/>
        <v>38.143849841919241</v>
      </c>
      <c r="H140" s="6">
        <v>0.13500000000000001</v>
      </c>
      <c r="I140">
        <f t="shared" si="31"/>
        <v>87.838400648627314</v>
      </c>
      <c r="J140">
        <f t="shared" si="32"/>
        <v>81.381689107467963</v>
      </c>
      <c r="K140">
        <f t="shared" si="33"/>
        <v>74.654649206596957</v>
      </c>
      <c r="L140">
        <f t="shared" si="34"/>
        <v>70.464687289523482</v>
      </c>
      <c r="M140">
        <f t="shared" si="35"/>
        <v>54.784102118136474</v>
      </c>
      <c r="N140">
        <f t="shared" si="36"/>
        <v>38.447005216021111</v>
      </c>
    </row>
    <row r="141" spans="1:14" x14ac:dyDescent="0.4">
      <c r="A141" s="6">
        <v>0.13700000000000001</v>
      </c>
      <c r="B141">
        <f t="shared" si="30"/>
        <v>87.205474179430809</v>
      </c>
      <c r="C141">
        <f t="shared" si="29"/>
        <v>80.472268646248111</v>
      </c>
      <c r="D141">
        <f t="shared" si="29"/>
        <v>73.566377436531397</v>
      </c>
      <c r="E141">
        <f t="shared" si="29"/>
        <v>69.915574421904907</v>
      </c>
      <c r="F141">
        <f t="shared" si="29"/>
        <v>54.083442492529365</v>
      </c>
      <c r="G141">
        <f t="shared" si="29"/>
        <v>37.845265864276513</v>
      </c>
      <c r="H141" s="6">
        <v>0.13600000000000001</v>
      </c>
      <c r="I141">
        <f t="shared" si="31"/>
        <v>87.521158504760649</v>
      </c>
      <c r="J141">
        <f t="shared" si="32"/>
        <v>80.925128667468442</v>
      </c>
      <c r="K141">
        <f t="shared" si="33"/>
        <v>74.106727840803345</v>
      </c>
      <c r="L141">
        <f t="shared" si="34"/>
        <v>70.18943420581715</v>
      </c>
      <c r="M141">
        <f t="shared" si="35"/>
        <v>54.432251816730279</v>
      </c>
      <c r="N141">
        <f t="shared" si="36"/>
        <v>38.143849841919241</v>
      </c>
    </row>
    <row r="142" spans="1:14" x14ac:dyDescent="0.4">
      <c r="A142" s="6">
        <v>0.13800000000000001</v>
      </c>
      <c r="B142">
        <f t="shared" si="30"/>
        <v>86.891338442004098</v>
      </c>
      <c r="C142">
        <f t="shared" si="29"/>
        <v>80.023073484589005</v>
      </c>
      <c r="D142">
        <f t="shared" si="29"/>
        <v>73.033455560991271</v>
      </c>
      <c r="E142">
        <f t="shared" si="29"/>
        <v>69.643099549904207</v>
      </c>
      <c r="F142">
        <f t="shared" si="29"/>
        <v>53.737643859048148</v>
      </c>
      <c r="G142">
        <f t="shared" ref="C142:G154" si="37">PRICE(DATE(2024,11,27),DATE(2024+G$3,11,27),G$2,$A142,100,1,1)</f>
        <v>37.551160246506086</v>
      </c>
      <c r="H142" s="6">
        <v>0.13700000000000001</v>
      </c>
      <c r="I142">
        <f t="shared" si="31"/>
        <v>87.205474179430809</v>
      </c>
      <c r="J142">
        <f t="shared" si="32"/>
        <v>80.472268646248111</v>
      </c>
      <c r="K142">
        <f t="shared" si="33"/>
        <v>73.566377436531397</v>
      </c>
      <c r="L142">
        <f t="shared" si="34"/>
        <v>69.915574421904907</v>
      </c>
      <c r="M142">
        <f t="shared" si="35"/>
        <v>54.083442492529365</v>
      </c>
      <c r="N142">
        <f t="shared" si="36"/>
        <v>37.845265864276513</v>
      </c>
    </row>
    <row r="143" spans="1:14" x14ac:dyDescent="0.4">
      <c r="A143" s="6">
        <v>0.13900000000000001</v>
      </c>
      <c r="B143">
        <f t="shared" si="30"/>
        <v>86.578742125193386</v>
      </c>
      <c r="C143">
        <f t="shared" si="37"/>
        <v>79.577508006526827</v>
      </c>
      <c r="D143">
        <f t="shared" si="37"/>
        <v>72.507822974614086</v>
      </c>
      <c r="E143">
        <f t="shared" si="37"/>
        <v>69.372001260056706</v>
      </c>
      <c r="F143">
        <f t="shared" si="37"/>
        <v>53.394825963612476</v>
      </c>
      <c r="G143">
        <f t="shared" si="37"/>
        <v>37.261442172837214</v>
      </c>
      <c r="H143" s="6">
        <v>0.13800000000000001</v>
      </c>
      <c r="I143">
        <f t="shared" si="31"/>
        <v>86.891338442004098</v>
      </c>
      <c r="J143">
        <f t="shared" si="32"/>
        <v>80.023073484589005</v>
      </c>
      <c r="K143">
        <f t="shared" si="33"/>
        <v>73.033455560991271</v>
      </c>
      <c r="L143">
        <f t="shared" si="34"/>
        <v>69.643099549904207</v>
      </c>
      <c r="M143">
        <f t="shared" si="35"/>
        <v>53.737643859048148</v>
      </c>
      <c r="N143">
        <f t="shared" si="36"/>
        <v>37.551160246506086</v>
      </c>
    </row>
    <row r="144" spans="1:14" x14ac:dyDescent="0.4">
      <c r="A144" s="6">
        <v>0.14000000000000001</v>
      </c>
      <c r="B144">
        <f t="shared" si="30"/>
        <v>86.267676124566123</v>
      </c>
      <c r="C144">
        <f t="shared" si="37"/>
        <v>79.13553741482562</v>
      </c>
      <c r="D144">
        <f t="shared" si="37"/>
        <v>71.989343551090016</v>
      </c>
      <c r="E144">
        <f t="shared" si="37"/>
        <v>69.102271280273825</v>
      </c>
      <c r="F144">
        <f t="shared" si="37"/>
        <v>53.054959183357731</v>
      </c>
      <c r="G144">
        <f t="shared" si="37"/>
        <v>36.976022989952718</v>
      </c>
      <c r="H144" s="6">
        <v>0.13900000000000001</v>
      </c>
      <c r="I144">
        <f t="shared" si="31"/>
        <v>86.578742125193386</v>
      </c>
      <c r="J144">
        <f t="shared" si="32"/>
        <v>79.577508006526827</v>
      </c>
      <c r="K144">
        <f t="shared" si="33"/>
        <v>72.507822974614086</v>
      </c>
      <c r="L144">
        <f t="shared" si="34"/>
        <v>69.372001260056706</v>
      </c>
      <c r="M144">
        <f t="shared" si="35"/>
        <v>53.394825963612476</v>
      </c>
      <c r="N144">
        <f t="shared" si="36"/>
        <v>37.261442172837214</v>
      </c>
    </row>
    <row r="145" spans="1:14" x14ac:dyDescent="0.4">
      <c r="A145" s="6">
        <v>0.14099999999999999</v>
      </c>
      <c r="B145">
        <f t="shared" si="30"/>
        <v>85.958131398056366</v>
      </c>
      <c r="C145">
        <f t="shared" si="37"/>
        <v>78.69712728651011</v>
      </c>
      <c r="D145">
        <f t="shared" si="37"/>
        <v>71.477884199569829</v>
      </c>
      <c r="E145">
        <f t="shared" si="37"/>
        <v>68.83390139568607</v>
      </c>
      <c r="F145">
        <f t="shared" si="37"/>
        <v>52.718014221278565</v>
      </c>
      <c r="G145">
        <f t="shared" si="37"/>
        <v>36.694816150264785</v>
      </c>
      <c r="H145" s="6">
        <v>0.14000000000000001</v>
      </c>
      <c r="I145">
        <f t="shared" si="31"/>
        <v>86.267676124566123</v>
      </c>
      <c r="J145">
        <f t="shared" si="32"/>
        <v>79.13553741482562</v>
      </c>
      <c r="K145">
        <f t="shared" si="33"/>
        <v>71.989343551090016</v>
      </c>
      <c r="L145">
        <f t="shared" si="34"/>
        <v>69.102271280273825</v>
      </c>
      <c r="M145">
        <f t="shared" si="35"/>
        <v>53.054959183357731</v>
      </c>
      <c r="N145">
        <f t="shared" si="36"/>
        <v>36.976022989952718</v>
      </c>
    </row>
    <row r="146" spans="1:14" x14ac:dyDescent="0.4">
      <c r="A146" s="6">
        <v>0.14199999999999999</v>
      </c>
      <c r="B146">
        <f t="shared" si="30"/>
        <v>85.650098965480922</v>
      </c>
      <c r="C146">
        <f t="shared" si="37"/>
        <v>78.26224356845465</v>
      </c>
      <c r="D146">
        <f t="shared" si="37"/>
        <v>70.973314788964487</v>
      </c>
      <c r="E146">
        <f t="shared" si="37"/>
        <v>68.566883448196265</v>
      </c>
      <c r="F146">
        <f t="shared" si="37"/>
        <v>52.383962102329207</v>
      </c>
      <c r="G146">
        <f t="shared" si="37"/>
        <v>36.417737156779289</v>
      </c>
      <c r="H146" s="6">
        <v>0.14099999999999999</v>
      </c>
      <c r="I146">
        <f t="shared" si="31"/>
        <v>85.958131398056366</v>
      </c>
      <c r="J146">
        <f t="shared" si="32"/>
        <v>78.69712728651011</v>
      </c>
      <c r="K146">
        <f t="shared" si="33"/>
        <v>71.477884199569829</v>
      </c>
      <c r="L146">
        <f t="shared" si="34"/>
        <v>68.83390139568607</v>
      </c>
      <c r="M146">
        <f t="shared" si="35"/>
        <v>52.718014221278565</v>
      </c>
      <c r="N146">
        <f t="shared" si="36"/>
        <v>36.694816150264785</v>
      </c>
    </row>
    <row r="147" spans="1:14" x14ac:dyDescent="0.4">
      <c r="A147" s="6">
        <v>0.14299999999999999</v>
      </c>
      <c r="B147">
        <f t="shared" si="30"/>
        <v>85.343569908060061</v>
      </c>
      <c r="C147">
        <f t="shared" si="37"/>
        <v>77.830852573029176</v>
      </c>
      <c r="D147">
        <f t="shared" si="37"/>
        <v>70.475508074286608</v>
      </c>
      <c r="E147">
        <f t="shared" si="37"/>
        <v>68.301209336036862</v>
      </c>
      <c r="F147">
        <f t="shared" si="37"/>
        <v>52.052774169574711</v>
      </c>
      <c r="G147">
        <f t="shared" si="37"/>
        <v>36.144703509503621</v>
      </c>
      <c r="H147" s="6">
        <v>0.14199999999999999</v>
      </c>
      <c r="I147">
        <f t="shared" si="31"/>
        <v>85.650098965480922</v>
      </c>
      <c r="J147">
        <f t="shared" si="32"/>
        <v>78.26224356845465</v>
      </c>
      <c r="K147">
        <f t="shared" si="33"/>
        <v>70.973314788964487</v>
      </c>
      <c r="L147">
        <f t="shared" si="34"/>
        <v>68.566883448196265</v>
      </c>
      <c r="M147">
        <f t="shared" si="35"/>
        <v>52.383962102329207</v>
      </c>
      <c r="N147">
        <f t="shared" si="36"/>
        <v>36.417737156779289</v>
      </c>
    </row>
    <row r="148" spans="1:14" x14ac:dyDescent="0.4">
      <c r="A148" s="6">
        <v>0.14399999999999999</v>
      </c>
      <c r="B148">
        <f t="shared" si="30"/>
        <v>85.038535367942274</v>
      </c>
      <c r="C148">
        <f t="shared" si="37"/>
        <v>77.40292097380032</v>
      </c>
      <c r="D148">
        <f t="shared" si="37"/>
        <v>69.984339624973146</v>
      </c>
      <c r="E148">
        <f t="shared" si="37"/>
        <v>68.036871013331165</v>
      </c>
      <c r="F148">
        <f t="shared" si="37"/>
        <v>51.724422080391477</v>
      </c>
      <c r="G148">
        <f t="shared" si="37"/>
        <v>35.875634653351568</v>
      </c>
      <c r="H148" s="6">
        <v>0.14299999999999999</v>
      </c>
      <c r="I148">
        <f t="shared" si="31"/>
        <v>85.343569908060061</v>
      </c>
      <c r="J148">
        <f t="shared" si="32"/>
        <v>77.830852573029176</v>
      </c>
      <c r="K148">
        <f t="shared" si="33"/>
        <v>70.475508074286608</v>
      </c>
      <c r="L148">
        <f t="shared" si="34"/>
        <v>68.301209336036862</v>
      </c>
      <c r="M148">
        <f t="shared" si="35"/>
        <v>52.052774169574711</v>
      </c>
      <c r="N148">
        <f t="shared" si="36"/>
        <v>36.144703509503621</v>
      </c>
    </row>
    <row r="149" spans="1:14" x14ac:dyDescent="0.4">
      <c r="A149" s="6">
        <v>0.14499999999999999</v>
      </c>
      <c r="B149">
        <f t="shared" si="30"/>
        <v>84.734986547732646</v>
      </c>
      <c r="C149">
        <f t="shared" si="37"/>
        <v>76.978415801286616</v>
      </c>
      <c r="D149">
        <f t="shared" si="37"/>
        <v>69.499687755131944</v>
      </c>
      <c r="E149">
        <f t="shared" si="37"/>
        <v>67.773860489657821</v>
      </c>
      <c r="F149">
        <f t="shared" si="37"/>
        <v>51.398877802716207</v>
      </c>
      <c r="G149">
        <f t="shared" si="37"/>
        <v>35.610451927500854</v>
      </c>
      <c r="H149" s="6">
        <v>0.14399999999999999</v>
      </c>
      <c r="I149">
        <f t="shared" si="31"/>
        <v>85.038535367942274</v>
      </c>
      <c r="J149">
        <f t="shared" si="32"/>
        <v>77.40292097380032</v>
      </c>
      <c r="K149">
        <f t="shared" si="33"/>
        <v>69.984339624973146</v>
      </c>
      <c r="L149">
        <f t="shared" si="34"/>
        <v>68.036871013331165</v>
      </c>
      <c r="M149">
        <f t="shared" si="35"/>
        <v>51.724422080391477</v>
      </c>
      <c r="N149">
        <f t="shared" si="36"/>
        <v>35.875634653351568</v>
      </c>
    </row>
    <row r="150" spans="1:14" x14ac:dyDescent="0.4">
      <c r="A150" s="6">
        <v>0.14599999999999999</v>
      </c>
      <c r="B150">
        <f t="shared" si="30"/>
        <v>84.432914710026267</v>
      </c>
      <c r="C150">
        <f t="shared" si="37"/>
        <v>76.557304438769123</v>
      </c>
      <c r="D150">
        <f t="shared" si="37"/>
        <v>69.02143345566121</v>
      </c>
      <c r="E150">
        <f t="shared" si="37"/>
        <v>67.512169829619978</v>
      </c>
      <c r="F150">
        <f t="shared" si="37"/>
        <v>51.076113611344184</v>
      </c>
      <c r="G150">
        <f t="shared" si="37"/>
        <v>35.34907851616245</v>
      </c>
      <c r="H150" s="6">
        <v>0.14499999999999999</v>
      </c>
      <c r="I150">
        <f t="shared" si="31"/>
        <v>84.734986547732646</v>
      </c>
      <c r="J150">
        <f t="shared" si="32"/>
        <v>76.978415801286616</v>
      </c>
      <c r="K150">
        <f t="shared" si="33"/>
        <v>69.499687755131944</v>
      </c>
      <c r="L150">
        <f t="shared" si="34"/>
        <v>67.773860489657821</v>
      </c>
      <c r="M150">
        <f t="shared" si="35"/>
        <v>51.398877802716207</v>
      </c>
      <c r="N150">
        <f t="shared" si="36"/>
        <v>35.610451927500854</v>
      </c>
    </row>
    <row r="151" spans="1:14" x14ac:dyDescent="0.4">
      <c r="A151" s="6">
        <v>0.14699999999999999</v>
      </c>
      <c r="B151">
        <f t="shared" si="30"/>
        <v>84.13231117694437</v>
      </c>
      <c r="C151">
        <f t="shared" si="37"/>
        <v>76.139554618153127</v>
      </c>
      <c r="D151">
        <f t="shared" si="37"/>
        <v>68.549460328182775</v>
      </c>
      <c r="E151">
        <f t="shared" si="37"/>
        <v>67.251791152417098</v>
      </c>
      <c r="F151">
        <f t="shared" si="37"/>
        <v>50.756102084273493</v>
      </c>
      <c r="G151">
        <f t="shared" si="37"/>
        <v>35.091439400717654</v>
      </c>
      <c r="H151" s="6">
        <v>0.14599999999999999</v>
      </c>
      <c r="I151">
        <f t="shared" si="31"/>
        <v>84.432914710026267</v>
      </c>
      <c r="J151">
        <f t="shared" si="32"/>
        <v>76.557304438769123</v>
      </c>
      <c r="K151">
        <f t="shared" si="33"/>
        <v>69.02143345566121</v>
      </c>
      <c r="L151">
        <f t="shared" si="34"/>
        <v>67.512169829619978</v>
      </c>
      <c r="M151">
        <f t="shared" si="35"/>
        <v>51.076113611344184</v>
      </c>
      <c r="N151">
        <f t="shared" si="36"/>
        <v>35.34907851616245</v>
      </c>
    </row>
    <row r="152" spans="1:14" x14ac:dyDescent="0.4">
      <c r="A152" s="6">
        <v>0.14799999999999999</v>
      </c>
      <c r="B152">
        <f t="shared" si="30"/>
        <v>83.833167329675831</v>
      </c>
      <c r="C152">
        <f t="shared" si="37"/>
        <v>75.725134415884725</v>
      </c>
      <c r="D152">
        <f t="shared" si="37"/>
        <v>68.083654520744204</v>
      </c>
      <c r="E152">
        <f t="shared" si="37"/>
        <v>66.992716631421473</v>
      </c>
      <c r="F152">
        <f t="shared" si="37"/>
        <v>50.438816099097934</v>
      </c>
      <c r="G152">
        <f t="shared" si="37"/>
        <v>34.837461313185983</v>
      </c>
      <c r="H152" s="6">
        <v>0.14699999999999999</v>
      </c>
      <c r="I152">
        <f t="shared" si="31"/>
        <v>84.13231117694437</v>
      </c>
      <c r="J152">
        <f t="shared" si="32"/>
        <v>76.139554618153127</v>
      </c>
      <c r="K152">
        <f t="shared" si="33"/>
        <v>68.549460328182775</v>
      </c>
      <c r="L152">
        <f t="shared" si="34"/>
        <v>67.251791152417098</v>
      </c>
      <c r="M152">
        <f t="shared" si="35"/>
        <v>50.756102084273493</v>
      </c>
      <c r="N152">
        <f t="shared" si="36"/>
        <v>35.091439400717654</v>
      </c>
    </row>
    <row r="153" spans="1:14" x14ac:dyDescent="0.4">
      <c r="A153" s="6">
        <v>0.14899999999999999</v>
      </c>
      <c r="B153">
        <f t="shared" si="30"/>
        <v>83.53547460802146</v>
      </c>
      <c r="C153">
        <f t="shared" si="37"/>
        <v>75.314012248916967</v>
      </c>
      <c r="D153">
        <f t="shared" si="37"/>
        <v>67.623904665233511</v>
      </c>
      <c r="E153">
        <f t="shared" si="37"/>
        <v>66.734938493757625</v>
      </c>
      <c r="F153">
        <f t="shared" si="37"/>
        <v>50.124228829444462</v>
      </c>
      <c r="G153">
        <f t="shared" si="37"/>
        <v>34.58707269098192</v>
      </c>
      <c r="H153" s="6">
        <v>0.14799999999999999</v>
      </c>
      <c r="I153">
        <f t="shared" si="31"/>
        <v>83.833167329675831</v>
      </c>
      <c r="J153">
        <f t="shared" si="32"/>
        <v>75.725134415884725</v>
      </c>
      <c r="K153">
        <f t="shared" si="33"/>
        <v>68.083654520744204</v>
      </c>
      <c r="L153">
        <f t="shared" si="34"/>
        <v>66.992716631421473</v>
      </c>
      <c r="M153">
        <f t="shared" si="35"/>
        <v>50.438816099097934</v>
      </c>
      <c r="N153">
        <f t="shared" si="36"/>
        <v>34.837461313185983</v>
      </c>
    </row>
    <row r="154" spans="1:14" x14ac:dyDescent="0.4">
      <c r="A154" s="6">
        <v>0.15</v>
      </c>
      <c r="B154">
        <f t="shared" si="30"/>
        <v>83.239224509943014</v>
      </c>
      <c r="C154">
        <f t="shared" si="37"/>
        <v>74.906156870728893</v>
      </c>
      <c r="D154">
        <f t="shared" si="37"/>
        <v>67.170101816462875</v>
      </c>
      <c r="E154">
        <f t="shared" si="37"/>
        <v>66.478449019886</v>
      </c>
      <c r="F154">
        <f t="shared" si="37"/>
        <v>49.812313741457743</v>
      </c>
      <c r="G154">
        <f t="shared" si="37"/>
        <v>34.340203632925672</v>
      </c>
      <c r="H154" s="6">
        <v>0.14899999999999999</v>
      </c>
      <c r="I154">
        <f t="shared" si="31"/>
        <v>83.53547460802146</v>
      </c>
      <c r="J154">
        <f t="shared" si="32"/>
        <v>75.314012248916967</v>
      </c>
      <c r="K154">
        <f t="shared" si="33"/>
        <v>67.623904665233511</v>
      </c>
      <c r="L154">
        <f t="shared" si="34"/>
        <v>66.734938493757625</v>
      </c>
      <c r="M154">
        <f t="shared" si="35"/>
        <v>50.124228829444462</v>
      </c>
      <c r="N154">
        <f t="shared" si="36"/>
        <v>34.58707269098192</v>
      </c>
    </row>
    <row r="155" spans="1:14" x14ac:dyDescent="0.4">
      <c r="H155" s="6">
        <v>0.15</v>
      </c>
      <c r="I155">
        <f t="shared" si="31"/>
        <v>83.239224509943014</v>
      </c>
      <c r="J155">
        <f t="shared" si="32"/>
        <v>74.906156870728893</v>
      </c>
      <c r="K155">
        <f t="shared" si="33"/>
        <v>67.170101816462875</v>
      </c>
      <c r="L155">
        <f t="shared" si="34"/>
        <v>66.478449019886</v>
      </c>
      <c r="M155">
        <f t="shared" si="35"/>
        <v>49.812313741457743</v>
      </c>
      <c r="N155">
        <f t="shared" si="36"/>
        <v>34.340203632925672</v>
      </c>
    </row>
  </sheetData>
  <phoneticPr fontId="4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0" r:id="rId3" name="Check Box 32">
              <controlPr defaultSize="0" autoFill="0" autoLine="0" autoPict="0">
                <anchor moveWithCells="1">
                  <from>
                    <xdr:col>8</xdr:col>
                    <xdr:colOff>123825</xdr:colOff>
                    <xdr:row>0</xdr:row>
                    <xdr:rowOff>142875</xdr:rowOff>
                  </from>
                  <to>
                    <xdr:col>8</xdr:col>
                    <xdr:colOff>419100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4" name="Check Box 33">
              <controlPr defaultSize="0" autoFill="0" autoLine="0" autoPict="0">
                <anchor moveWithCells="1">
                  <from>
                    <xdr:col>9</xdr:col>
                    <xdr:colOff>66675</xdr:colOff>
                    <xdr:row>0</xdr:row>
                    <xdr:rowOff>161925</xdr:rowOff>
                  </from>
                  <to>
                    <xdr:col>10</xdr:col>
                    <xdr:colOff>152400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5" name="Check Box 34">
              <controlPr defaultSize="0" autoFill="0" autoLine="0" autoPict="0">
                <anchor moveWithCells="1">
                  <from>
                    <xdr:col>10</xdr:col>
                    <xdr:colOff>28575</xdr:colOff>
                    <xdr:row>0</xdr:row>
                    <xdr:rowOff>161925</xdr:rowOff>
                  </from>
                  <to>
                    <xdr:col>11</xdr:col>
                    <xdr:colOff>114300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6" name="Check Box 35">
              <controlPr defaultSize="0" autoFill="0" autoLine="0" autoPict="0">
                <anchor moveWithCells="1">
                  <from>
                    <xdr:col>11</xdr:col>
                    <xdr:colOff>57150</xdr:colOff>
                    <xdr:row>0</xdr:row>
                    <xdr:rowOff>152400</xdr:rowOff>
                  </from>
                  <to>
                    <xdr:col>12</xdr:col>
                    <xdr:colOff>142875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7" name="Check Box 36">
              <controlPr defaultSize="0" autoFill="0" autoLine="0" autoPict="0">
                <anchor moveWithCells="1">
                  <from>
                    <xdr:col>11</xdr:col>
                    <xdr:colOff>638175</xdr:colOff>
                    <xdr:row>0</xdr:row>
                    <xdr:rowOff>152400</xdr:rowOff>
                  </from>
                  <to>
                    <xdr:col>13</xdr:col>
                    <xdr:colOff>76200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8" name="Check Box 37">
              <controlPr defaultSize="0" autoFill="0" autoLine="0" autoPict="0">
                <anchor moveWithCells="1">
                  <from>
                    <xdr:col>13</xdr:col>
                    <xdr:colOff>19050</xdr:colOff>
                    <xdr:row>0</xdr:row>
                    <xdr:rowOff>161925</xdr:rowOff>
                  </from>
                  <to>
                    <xdr:col>14</xdr:col>
                    <xdr:colOff>104775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978B-3399-484D-B9D4-E73E63EDAE4A}">
  <dimension ref="A1:J511"/>
  <sheetViews>
    <sheetView workbookViewId="0">
      <selection activeCell="A7" sqref="A7:F108"/>
    </sheetView>
  </sheetViews>
  <sheetFormatPr defaultRowHeight="13.9" x14ac:dyDescent="0.4"/>
  <cols>
    <col min="1" max="1" width="10.59765625" bestFit="1" customWidth="1"/>
    <col min="2" max="2" width="11.73046875" customWidth="1"/>
    <col min="4" max="4" width="12.265625" customWidth="1"/>
    <col min="5" max="5" width="11.1328125" customWidth="1"/>
  </cols>
  <sheetData>
    <row r="1" spans="1:10" x14ac:dyDescent="0.4">
      <c r="A1" s="21" t="s">
        <v>61</v>
      </c>
      <c r="B1" s="20"/>
      <c r="C1" s="20"/>
      <c r="D1" s="20"/>
      <c r="E1" s="20"/>
      <c r="F1" s="20"/>
      <c r="G1" s="20"/>
      <c r="H1" s="20"/>
      <c r="I1" s="20"/>
    </row>
    <row r="2" spans="1:10" x14ac:dyDescent="0.4">
      <c r="A2" s="20"/>
      <c r="B2" s="20"/>
      <c r="C2" s="20"/>
      <c r="D2" s="20"/>
      <c r="E2" s="20"/>
      <c r="F2" s="20"/>
      <c r="G2" s="20"/>
      <c r="H2" s="20"/>
      <c r="I2" s="20"/>
    </row>
    <row r="3" spans="1:10" x14ac:dyDescent="0.4">
      <c r="A3" s="20"/>
      <c r="B3" s="20"/>
      <c r="C3" s="20"/>
      <c r="D3" s="20"/>
      <c r="E3" s="20"/>
      <c r="F3" s="20"/>
      <c r="G3" s="20"/>
      <c r="H3" s="20"/>
      <c r="I3" s="20"/>
    </row>
    <row r="4" spans="1:10" x14ac:dyDescent="0.4">
      <c r="A4" s="20"/>
      <c r="B4" s="20"/>
      <c r="C4" s="20"/>
      <c r="D4" s="20"/>
      <c r="E4" s="20"/>
      <c r="F4" s="20"/>
      <c r="G4" s="20"/>
      <c r="H4" s="20"/>
      <c r="I4" s="20"/>
    </row>
    <row r="5" spans="1:10" x14ac:dyDescent="0.4">
      <c r="A5" s="20"/>
      <c r="B5" s="20"/>
      <c r="C5" s="20"/>
      <c r="D5" s="20"/>
      <c r="E5" s="20"/>
      <c r="F5" s="20"/>
      <c r="G5" s="20"/>
      <c r="H5" s="20"/>
      <c r="I5" s="20"/>
    </row>
    <row r="7" spans="1:10" ht="41.65" x14ac:dyDescent="0.4">
      <c r="A7" s="17" t="s">
        <v>45</v>
      </c>
      <c r="B7" s="17" t="s">
        <v>47</v>
      </c>
      <c r="C7" s="17" t="s">
        <v>49</v>
      </c>
      <c r="D7" s="23" t="s">
        <v>54</v>
      </c>
      <c r="E7" s="17" t="s">
        <v>51</v>
      </c>
      <c r="F7" s="17" t="s">
        <v>52</v>
      </c>
      <c r="G7" s="23" t="s">
        <v>56</v>
      </c>
      <c r="H7" s="23" t="s">
        <v>57</v>
      </c>
      <c r="I7" s="23" t="s">
        <v>58</v>
      </c>
      <c r="J7" s="23" t="s">
        <v>59</v>
      </c>
    </row>
    <row r="8" spans="1:10" x14ac:dyDescent="0.4">
      <c r="A8" s="17">
        <v>1</v>
      </c>
      <c r="B8" s="24">
        <v>45641</v>
      </c>
      <c r="C8" s="17">
        <f>2.53/2</f>
        <v>1.2649999999999999</v>
      </c>
      <c r="D8" s="25">
        <f>_xlfn.DAYS(B8,DATE(2024,11,27))/_xlfn.DAYS(B8,DATE(2024,6,15))</f>
        <v>9.8360655737704916E-2</v>
      </c>
      <c r="E8" s="25">
        <f>C8/(1+2.3%/2)^D8</f>
        <v>1.263578063276209</v>
      </c>
      <c r="F8" s="17">
        <f>E8/$E$108</f>
        <v>1.1708503697244176E-2</v>
      </c>
      <c r="G8" s="17">
        <f>SUMPRODUCT(D8:D107,F8:F107)</f>
        <v>57.825381206407684</v>
      </c>
      <c r="H8" s="17">
        <f>G8/(1+2.3%/2)</f>
        <v>57.167949783892915</v>
      </c>
      <c r="I8" s="17">
        <f>G8/2</f>
        <v>28.912690603203842</v>
      </c>
      <c r="J8" s="17">
        <f>H8/2</f>
        <v>28.583974891946458</v>
      </c>
    </row>
    <row r="9" spans="1:10" x14ac:dyDescent="0.4">
      <c r="A9" s="17">
        <v>2</v>
      </c>
      <c r="B9" s="24">
        <v>45823</v>
      </c>
      <c r="C9" s="17">
        <f t="shared" ref="C9:C72" si="0">2.53/2</f>
        <v>1.2649999999999999</v>
      </c>
      <c r="D9" s="25">
        <f>D8+1</f>
        <v>1.098360655737705</v>
      </c>
      <c r="E9" s="25">
        <f t="shared" ref="E9:E72" si="1">C9/(1+2.3%/2)^D9</f>
        <v>1.249212123851912</v>
      </c>
      <c r="F9" s="17">
        <f t="shared" ref="F9:F72" si="2">E9/$E$108</f>
        <v>1.1575386749623506E-2</v>
      </c>
    </row>
    <row r="10" spans="1:10" hidden="1" x14ac:dyDescent="0.4">
      <c r="A10" s="17">
        <v>3</v>
      </c>
      <c r="B10" s="24">
        <v>46006</v>
      </c>
      <c r="C10" s="17">
        <f t="shared" si="0"/>
        <v>1.2649999999999999</v>
      </c>
      <c r="D10" s="25">
        <f t="shared" ref="D10:D73" si="3">D9+1</f>
        <v>2.098360655737705</v>
      </c>
      <c r="E10" s="25">
        <f t="shared" si="1"/>
        <v>1.2350095144358992</v>
      </c>
      <c r="F10" s="17">
        <f t="shared" si="2"/>
        <v>1.1443783242336634E-2</v>
      </c>
    </row>
    <row r="11" spans="1:10" hidden="1" x14ac:dyDescent="0.4">
      <c r="A11" s="17">
        <v>4</v>
      </c>
      <c r="B11" s="24">
        <v>46188</v>
      </c>
      <c r="C11" s="17">
        <f t="shared" si="0"/>
        <v>1.2649999999999999</v>
      </c>
      <c r="D11" s="25">
        <f t="shared" si="3"/>
        <v>3.098360655737705</v>
      </c>
      <c r="E11" s="25">
        <f t="shared" si="1"/>
        <v>1.2209683780878884</v>
      </c>
      <c r="F11" s="17">
        <f t="shared" si="2"/>
        <v>1.1313675968696622E-2</v>
      </c>
    </row>
    <row r="12" spans="1:10" hidden="1" x14ac:dyDescent="0.4">
      <c r="A12" s="17">
        <v>5</v>
      </c>
      <c r="B12" s="24">
        <v>46371</v>
      </c>
      <c r="C12" s="17">
        <f t="shared" si="0"/>
        <v>1.2649999999999999</v>
      </c>
      <c r="D12" s="25">
        <f t="shared" si="3"/>
        <v>4.0983606557377055</v>
      </c>
      <c r="E12" s="25">
        <f t="shared" si="1"/>
        <v>1.2070868789796225</v>
      </c>
      <c r="F12" s="17">
        <f t="shared" si="2"/>
        <v>1.1185047917643718E-2</v>
      </c>
    </row>
    <row r="13" spans="1:10" hidden="1" x14ac:dyDescent="0.4">
      <c r="A13" s="17">
        <v>6</v>
      </c>
      <c r="B13" s="24">
        <v>46553</v>
      </c>
      <c r="C13" s="17">
        <f t="shared" si="0"/>
        <v>1.2649999999999999</v>
      </c>
      <c r="D13" s="25">
        <f t="shared" si="3"/>
        <v>5.0983606557377055</v>
      </c>
      <c r="E13" s="25">
        <f t="shared" si="1"/>
        <v>1.1933632021548419</v>
      </c>
      <c r="F13" s="17">
        <f t="shared" si="2"/>
        <v>1.1057882271521224E-2</v>
      </c>
    </row>
    <row r="14" spans="1:10" hidden="1" x14ac:dyDescent="0.4">
      <c r="A14" s="17">
        <v>7</v>
      </c>
      <c r="B14" s="24">
        <v>46736</v>
      </c>
      <c r="C14" s="17">
        <f t="shared" si="0"/>
        <v>1.2649999999999999</v>
      </c>
      <c r="D14" s="25">
        <f t="shared" si="3"/>
        <v>6.0983606557377055</v>
      </c>
      <c r="E14" s="25">
        <f t="shared" si="1"/>
        <v>1.1797955532919839</v>
      </c>
      <c r="F14" s="17">
        <f t="shared" si="2"/>
        <v>1.0932162403876641E-2</v>
      </c>
    </row>
    <row r="15" spans="1:10" hidden="1" x14ac:dyDescent="0.4">
      <c r="A15" s="17">
        <v>8</v>
      </c>
      <c r="B15" s="24">
        <v>46919</v>
      </c>
      <c r="C15" s="17">
        <f t="shared" si="0"/>
        <v>1.2649999999999999</v>
      </c>
      <c r="D15" s="25">
        <f t="shared" si="3"/>
        <v>7.0983606557377055</v>
      </c>
      <c r="E15" s="25">
        <f t="shared" si="1"/>
        <v>1.1663821584695837</v>
      </c>
      <c r="F15" s="17">
        <f t="shared" si="2"/>
        <v>1.0807871877287831E-2</v>
      </c>
    </row>
    <row r="16" spans="1:10" hidden="1" x14ac:dyDescent="0.4">
      <c r="A16" s="17">
        <v>9</v>
      </c>
      <c r="B16" s="24">
        <v>47102</v>
      </c>
      <c r="C16" s="17">
        <f t="shared" si="0"/>
        <v>1.2649999999999999</v>
      </c>
      <c r="D16" s="25">
        <f t="shared" si="3"/>
        <v>8.0983606557377055</v>
      </c>
      <c r="E16" s="25">
        <f t="shared" si="1"/>
        <v>1.1531212639343387</v>
      </c>
      <c r="F16" s="17">
        <f t="shared" si="2"/>
        <v>1.0684994441213871E-2</v>
      </c>
    </row>
    <row r="17" spans="1:6" hidden="1" x14ac:dyDescent="0.4">
      <c r="A17" s="17">
        <v>10</v>
      </c>
      <c r="B17" s="24">
        <v>47284</v>
      </c>
      <c r="C17" s="17">
        <f t="shared" si="0"/>
        <v>1.2649999999999999</v>
      </c>
      <c r="D17" s="25">
        <f t="shared" si="3"/>
        <v>9.0983606557377055</v>
      </c>
      <c r="E17" s="25">
        <f t="shared" si="1"/>
        <v>1.1400111358718128</v>
      </c>
      <c r="F17" s="17">
        <f t="shared" si="2"/>
        <v>1.0563514029870361E-2</v>
      </c>
    </row>
    <row r="18" spans="1:6" hidden="1" x14ac:dyDescent="0.4">
      <c r="A18" s="17">
        <v>11</v>
      </c>
      <c r="B18" s="24">
        <v>47467</v>
      </c>
      <c r="C18" s="17">
        <f t="shared" si="0"/>
        <v>1.2649999999999999</v>
      </c>
      <c r="D18" s="25">
        <f t="shared" si="3"/>
        <v>10.098360655737705</v>
      </c>
      <c r="E18" s="25">
        <f t="shared" si="1"/>
        <v>1.1270500601797455</v>
      </c>
      <c r="F18" s="17">
        <f t="shared" si="2"/>
        <v>1.0443414760128876E-2</v>
      </c>
    </row>
    <row r="19" spans="1:6" hidden="1" x14ac:dyDescent="0.4">
      <c r="A19" s="17">
        <v>12</v>
      </c>
      <c r="B19" s="24">
        <v>47649</v>
      </c>
      <c r="C19" s="17">
        <f t="shared" si="0"/>
        <v>1.2649999999999999</v>
      </c>
      <c r="D19" s="25">
        <f t="shared" si="3"/>
        <v>11.098360655737705</v>
      </c>
      <c r="E19" s="25">
        <f t="shared" si="1"/>
        <v>1.1142363422439403</v>
      </c>
      <c r="F19" s="17">
        <f t="shared" si="2"/>
        <v>1.0324680929440314E-2</v>
      </c>
    </row>
    <row r="20" spans="1:6" hidden="1" x14ac:dyDescent="0.4">
      <c r="A20" s="17">
        <v>13</v>
      </c>
      <c r="B20" s="24">
        <v>47832</v>
      </c>
      <c r="C20" s="17">
        <f t="shared" si="0"/>
        <v>1.2649999999999999</v>
      </c>
      <c r="D20" s="25">
        <f t="shared" si="3"/>
        <v>12.098360655737705</v>
      </c>
      <c r="E20" s="25">
        <f t="shared" si="1"/>
        <v>1.1015683067166981</v>
      </c>
      <c r="F20" s="17">
        <f t="shared" si="2"/>
        <v>1.0207297013781822E-2</v>
      </c>
    </row>
    <row r="21" spans="1:6" hidden="1" x14ac:dyDescent="0.4">
      <c r="A21" s="17">
        <v>14</v>
      </c>
      <c r="B21" s="24">
        <v>48014</v>
      </c>
      <c r="C21" s="17">
        <f t="shared" si="0"/>
        <v>1.2649999999999999</v>
      </c>
      <c r="D21" s="25">
        <f t="shared" si="3"/>
        <v>13.098360655737705</v>
      </c>
      <c r="E21" s="25">
        <f t="shared" si="1"/>
        <v>1.0890442972977736</v>
      </c>
      <c r="F21" s="17">
        <f t="shared" si="2"/>
        <v>1.009124766562711E-2</v>
      </c>
    </row>
    <row r="22" spans="1:6" hidden="1" x14ac:dyDescent="0.4">
      <c r="A22" s="17">
        <v>15</v>
      </c>
      <c r="B22" s="24">
        <v>48197</v>
      </c>
      <c r="C22" s="17">
        <f t="shared" si="0"/>
        <v>1.2649999999999999</v>
      </c>
      <c r="D22" s="25">
        <f t="shared" si="3"/>
        <v>14.098360655737705</v>
      </c>
      <c r="E22" s="25">
        <f t="shared" si="1"/>
        <v>1.0766626765178187</v>
      </c>
      <c r="F22" s="17">
        <f t="shared" si="2"/>
        <v>9.9765177119398012E-3</v>
      </c>
    </row>
    <row r="23" spans="1:6" hidden="1" x14ac:dyDescent="0.4">
      <c r="A23" s="17">
        <v>16</v>
      </c>
      <c r="B23" s="24">
        <v>48380</v>
      </c>
      <c r="C23" s="17">
        <f t="shared" si="0"/>
        <v>1.2649999999999999</v>
      </c>
      <c r="D23" s="25">
        <f t="shared" si="3"/>
        <v>15.098360655737705</v>
      </c>
      <c r="E23" s="25">
        <f t="shared" si="1"/>
        <v>1.0644218255242892</v>
      </c>
      <c r="F23" s="17">
        <f t="shared" si="2"/>
        <v>9.8630921521896189E-3</v>
      </c>
    </row>
    <row r="24" spans="1:6" hidden="1" x14ac:dyDescent="0.4">
      <c r="A24" s="17">
        <v>17</v>
      </c>
      <c r="B24" s="24">
        <v>48563</v>
      </c>
      <c r="C24" s="17">
        <f t="shared" si="0"/>
        <v>1.2649999999999999</v>
      </c>
      <c r="D24" s="25">
        <f t="shared" si="3"/>
        <v>16.098360655737707</v>
      </c>
      <c r="E24" s="25">
        <f t="shared" si="1"/>
        <v>1.0523201438697867</v>
      </c>
      <c r="F24" s="17">
        <f t="shared" si="2"/>
        <v>9.7509561563911221E-3</v>
      </c>
    </row>
    <row r="25" spans="1:6" hidden="1" x14ac:dyDescent="0.4">
      <c r="A25" s="17">
        <v>18</v>
      </c>
      <c r="B25" s="24">
        <v>48745</v>
      </c>
      <c r="C25" s="17">
        <f t="shared" si="0"/>
        <v>1.2649999999999999</v>
      </c>
      <c r="D25" s="25">
        <f t="shared" si="3"/>
        <v>17.098360655737707</v>
      </c>
      <c r="E25" s="25">
        <f t="shared" si="1"/>
        <v>1.0403560493028043</v>
      </c>
      <c r="F25" s="17">
        <f t="shared" si="2"/>
        <v>9.6400950631647265E-3</v>
      </c>
    </row>
    <row r="26" spans="1:6" hidden="1" x14ac:dyDescent="0.4">
      <c r="A26" s="17">
        <v>19</v>
      </c>
      <c r="B26" s="24">
        <v>48928</v>
      </c>
      <c r="C26" s="17">
        <f t="shared" si="0"/>
        <v>1.2649999999999999</v>
      </c>
      <c r="D26" s="25">
        <f t="shared" si="3"/>
        <v>18.098360655737707</v>
      </c>
      <c r="E26" s="25">
        <f t="shared" si="1"/>
        <v>1.0285279775608545</v>
      </c>
      <c r="F26" s="17">
        <f t="shared" si="2"/>
        <v>9.5304943778197985E-3</v>
      </c>
    </row>
    <row r="27" spans="1:6" hidden="1" x14ac:dyDescent="0.4">
      <c r="A27" s="17">
        <v>20</v>
      </c>
      <c r="B27" s="24">
        <v>49110</v>
      </c>
      <c r="C27" s="17">
        <f t="shared" si="0"/>
        <v>1.2649999999999999</v>
      </c>
      <c r="D27" s="25">
        <f t="shared" si="3"/>
        <v>19.098360655737707</v>
      </c>
      <c r="E27" s="25">
        <f t="shared" si="1"/>
        <v>1.016834382165946</v>
      </c>
      <c r="F27" s="17">
        <f t="shared" si="2"/>
        <v>9.4221397704595134E-3</v>
      </c>
    </row>
    <row r="28" spans="1:6" hidden="1" x14ac:dyDescent="0.4">
      <c r="A28" s="17">
        <v>21</v>
      </c>
      <c r="B28" s="24">
        <v>49293</v>
      </c>
      <c r="C28" s="17">
        <f t="shared" si="0"/>
        <v>1.2649999999999999</v>
      </c>
      <c r="D28" s="25">
        <f t="shared" si="3"/>
        <v>20.098360655737707</v>
      </c>
      <c r="E28" s="25">
        <f t="shared" si="1"/>
        <v>1.0052737342223885</v>
      </c>
      <c r="F28" s="17">
        <f t="shared" si="2"/>
        <v>9.3150170741072794E-3</v>
      </c>
    </row>
    <row r="29" spans="1:6" hidden="1" x14ac:dyDescent="0.4">
      <c r="A29" s="17">
        <v>22</v>
      </c>
      <c r="B29" s="24">
        <v>49475</v>
      </c>
      <c r="C29" s="17">
        <f t="shared" si="0"/>
        <v>1.2649999999999999</v>
      </c>
      <c r="D29" s="25">
        <f t="shared" si="3"/>
        <v>21.098360655737707</v>
      </c>
      <c r="E29" s="25">
        <f t="shared" si="1"/>
        <v>0.99384452221689401</v>
      </c>
      <c r="F29" s="17">
        <f t="shared" si="2"/>
        <v>9.2091122828544519E-3</v>
      </c>
    </row>
    <row r="30" spans="1:6" hidden="1" x14ac:dyDescent="0.4">
      <c r="A30" s="17">
        <v>23</v>
      </c>
      <c r="B30" s="24">
        <v>49658</v>
      </c>
      <c r="C30" s="17">
        <f t="shared" si="0"/>
        <v>1.2649999999999999</v>
      </c>
      <c r="D30" s="25">
        <f t="shared" si="3"/>
        <v>22.098360655737707</v>
      </c>
      <c r="E30" s="25">
        <f t="shared" si="1"/>
        <v>0.98254525182095309</v>
      </c>
      <c r="F30" s="17">
        <f t="shared" si="2"/>
        <v>9.1044115500291158E-3</v>
      </c>
    </row>
    <row r="31" spans="1:6" hidden="1" x14ac:dyDescent="0.4">
      <c r="A31" s="17">
        <v>24</v>
      </c>
      <c r="B31" s="24">
        <v>49841</v>
      </c>
      <c r="C31" s="17">
        <f t="shared" si="0"/>
        <v>1.2649999999999999</v>
      </c>
      <c r="D31" s="25">
        <f t="shared" si="3"/>
        <v>23.098360655737707</v>
      </c>
      <c r="E31" s="25">
        <f t="shared" si="1"/>
        <v>0.97137444569545528</v>
      </c>
      <c r="F31" s="17">
        <f t="shared" si="2"/>
        <v>9.0009011863856798E-3</v>
      </c>
    </row>
    <row r="32" spans="1:6" hidden="1" x14ac:dyDescent="0.4">
      <c r="A32" s="17">
        <v>25</v>
      </c>
      <c r="B32" s="24">
        <v>50024</v>
      </c>
      <c r="C32" s="17">
        <f t="shared" si="0"/>
        <v>1.2649999999999999</v>
      </c>
      <c r="D32" s="25">
        <f t="shared" si="3"/>
        <v>24.098360655737707</v>
      </c>
      <c r="E32" s="25">
        <f t="shared" si="1"/>
        <v>0.96033064329753359</v>
      </c>
      <c r="F32" s="17">
        <f t="shared" si="2"/>
        <v>8.8985676583150566E-3</v>
      </c>
    </row>
    <row r="33" spans="1:6" hidden="1" x14ac:dyDescent="0.4">
      <c r="A33" s="17">
        <v>26</v>
      </c>
      <c r="B33" s="24">
        <v>50206</v>
      </c>
      <c r="C33" s="17">
        <f t="shared" si="0"/>
        <v>1.2649999999999999</v>
      </c>
      <c r="D33" s="25">
        <f t="shared" si="3"/>
        <v>25.098360655737707</v>
      </c>
      <c r="E33" s="25">
        <f t="shared" si="1"/>
        <v>0.94941240068960298</v>
      </c>
      <c r="F33" s="17">
        <f t="shared" si="2"/>
        <v>8.7973975860751903E-3</v>
      </c>
    </row>
    <row r="34" spans="1:6" hidden="1" x14ac:dyDescent="0.4">
      <c r="A34" s="17">
        <v>27</v>
      </c>
      <c r="B34" s="24">
        <v>50389</v>
      </c>
      <c r="C34" s="17">
        <f t="shared" si="0"/>
        <v>1.2649999999999999</v>
      </c>
      <c r="D34" s="25">
        <f t="shared" si="3"/>
        <v>26.098360655737707</v>
      </c>
      <c r="E34" s="25">
        <f t="shared" si="1"/>
        <v>0.93861829035057143</v>
      </c>
      <c r="F34" s="17">
        <f t="shared" si="2"/>
        <v>8.6973777420417103E-3</v>
      </c>
    </row>
    <row r="35" spans="1:6" hidden="1" x14ac:dyDescent="0.4">
      <c r="A35" s="17">
        <v>28</v>
      </c>
      <c r="B35" s="24">
        <v>50571</v>
      </c>
      <c r="C35" s="17">
        <f t="shared" si="0"/>
        <v>1.2649999999999999</v>
      </c>
      <c r="D35" s="25">
        <f t="shared" si="3"/>
        <v>27.098360655737707</v>
      </c>
      <c r="E35" s="25">
        <f t="shared" si="1"/>
        <v>0.92794690098919563</v>
      </c>
      <c r="F35" s="17">
        <f t="shared" si="2"/>
        <v>8.5984950489784578E-3</v>
      </c>
    </row>
    <row r="36" spans="1:6" hidden="1" x14ac:dyDescent="0.4">
      <c r="A36" s="17">
        <v>29</v>
      </c>
      <c r="B36" s="24">
        <v>50754</v>
      </c>
      <c r="C36" s="17">
        <f t="shared" si="0"/>
        <v>1.2649999999999999</v>
      </c>
      <c r="D36" s="25">
        <f t="shared" si="3"/>
        <v>28.098360655737707</v>
      </c>
      <c r="E36" s="25">
        <f t="shared" si="1"/>
        <v>0.91739683735956068</v>
      </c>
      <c r="F36" s="17">
        <f t="shared" si="2"/>
        <v>8.5007365783276896E-3</v>
      </c>
    </row>
    <row r="37" spans="1:6" hidden="1" x14ac:dyDescent="0.4">
      <c r="A37" s="17">
        <v>30</v>
      </c>
      <c r="B37" s="24">
        <v>50936</v>
      </c>
      <c r="C37" s="17">
        <f t="shared" si="0"/>
        <v>1.2649999999999999</v>
      </c>
      <c r="D37" s="25">
        <f t="shared" si="3"/>
        <v>29.098360655737707</v>
      </c>
      <c r="E37" s="25">
        <f t="shared" si="1"/>
        <v>0.90696672007865597</v>
      </c>
      <c r="F37" s="17">
        <f t="shared" si="2"/>
        <v>8.4040895485197123E-3</v>
      </c>
    </row>
    <row r="38" spans="1:6" hidden="1" x14ac:dyDescent="0.4">
      <c r="A38" s="17">
        <v>31</v>
      </c>
      <c r="B38" s="24">
        <v>51119</v>
      </c>
      <c r="C38" s="17">
        <f t="shared" si="0"/>
        <v>1.2649999999999999</v>
      </c>
      <c r="D38" s="25">
        <f t="shared" si="3"/>
        <v>30.098360655737707</v>
      </c>
      <c r="E38" s="25">
        <f t="shared" si="1"/>
        <v>0.89665518544602663</v>
      </c>
      <c r="F38" s="17">
        <f t="shared" si="2"/>
        <v>8.3085413233017404E-3</v>
      </c>
    </row>
    <row r="39" spans="1:6" hidden="1" x14ac:dyDescent="0.4">
      <c r="A39" s="17">
        <v>32</v>
      </c>
      <c r="B39" s="24">
        <v>51302</v>
      </c>
      <c r="C39" s="17">
        <f t="shared" si="0"/>
        <v>1.2649999999999999</v>
      </c>
      <c r="D39" s="25">
        <f t="shared" si="3"/>
        <v>31.098360655737707</v>
      </c>
      <c r="E39" s="25">
        <f t="shared" si="1"/>
        <v>0.88646088526547373</v>
      </c>
      <c r="F39" s="17">
        <f t="shared" si="2"/>
        <v>8.2140794100857561E-3</v>
      </c>
    </row>
    <row r="40" spans="1:6" hidden="1" x14ac:dyDescent="0.4">
      <c r="A40" s="17">
        <v>33</v>
      </c>
      <c r="B40" s="24">
        <v>51485</v>
      </c>
      <c r="C40" s="17">
        <f t="shared" si="0"/>
        <v>1.2649999999999999</v>
      </c>
      <c r="D40" s="25">
        <f t="shared" si="3"/>
        <v>32.098360655737707</v>
      </c>
      <c r="E40" s="25">
        <f t="shared" si="1"/>
        <v>0.8763824866687826</v>
      </c>
      <c r="F40" s="17">
        <f t="shared" si="2"/>
        <v>8.12069145831513E-3</v>
      </c>
    </row>
    <row r="41" spans="1:6" hidden="1" x14ac:dyDescent="0.4">
      <c r="A41" s="17">
        <v>34</v>
      </c>
      <c r="B41" s="24">
        <v>51667</v>
      </c>
      <c r="C41" s="17">
        <f t="shared" si="0"/>
        <v>1.2649999999999999</v>
      </c>
      <c r="D41" s="25">
        <f t="shared" si="3"/>
        <v>33.098360655737707</v>
      </c>
      <c r="E41" s="25">
        <f t="shared" si="1"/>
        <v>0.86641867194145583</v>
      </c>
      <c r="F41" s="17">
        <f t="shared" si="2"/>
        <v>8.0283652578498569E-3</v>
      </c>
    </row>
    <row r="42" spans="1:6" hidden="1" x14ac:dyDescent="0.4">
      <c r="A42" s="17">
        <v>35</v>
      </c>
      <c r="B42" s="24">
        <v>51850</v>
      </c>
      <c r="C42" s="17">
        <f t="shared" si="0"/>
        <v>1.2649999999999999</v>
      </c>
      <c r="D42" s="25">
        <f t="shared" si="3"/>
        <v>34.098360655737707</v>
      </c>
      <c r="E42" s="25">
        <f t="shared" si="1"/>
        <v>0.85656813835042589</v>
      </c>
      <c r="F42" s="17">
        <f t="shared" si="2"/>
        <v>7.9370887373701009E-3</v>
      </c>
    </row>
    <row r="43" spans="1:6" hidden="1" x14ac:dyDescent="0.4">
      <c r="A43" s="17">
        <v>36</v>
      </c>
      <c r="B43" s="24">
        <v>52032</v>
      </c>
      <c r="C43" s="17">
        <f t="shared" si="0"/>
        <v>1.2649999999999999</v>
      </c>
      <c r="D43" s="25">
        <f t="shared" si="3"/>
        <v>35.098360655737707</v>
      </c>
      <c r="E43" s="25">
        <f t="shared" si="1"/>
        <v>0.84682959797372792</v>
      </c>
      <c r="F43" s="17">
        <f t="shared" si="2"/>
        <v>7.8468499627979225E-3</v>
      </c>
    </row>
    <row r="44" spans="1:6" hidden="1" x14ac:dyDescent="0.4">
      <c r="A44" s="17">
        <v>37</v>
      </c>
      <c r="B44" s="24">
        <v>52215</v>
      </c>
      <c r="C44" s="17">
        <f t="shared" si="0"/>
        <v>1.2649999999999999</v>
      </c>
      <c r="D44" s="25">
        <f t="shared" si="3"/>
        <v>36.098360655737707</v>
      </c>
      <c r="E44" s="25">
        <f t="shared" si="1"/>
        <v>0.83720177753210856</v>
      </c>
      <c r="F44" s="17">
        <f t="shared" si="2"/>
        <v>7.7576371357369472E-3</v>
      </c>
    </row>
    <row r="45" spans="1:6" hidden="1" x14ac:dyDescent="0.4">
      <c r="A45" s="17">
        <v>38</v>
      </c>
      <c r="B45" s="24">
        <v>52397</v>
      </c>
      <c r="C45" s="17">
        <f t="shared" si="0"/>
        <v>1.2649999999999999</v>
      </c>
      <c r="D45" s="25">
        <f t="shared" si="3"/>
        <v>37.098360655737707</v>
      </c>
      <c r="E45" s="25">
        <f t="shared" si="1"/>
        <v>0.82768341822254932</v>
      </c>
      <c r="F45" s="17">
        <f t="shared" si="2"/>
        <v>7.6694385919297559E-3</v>
      </c>
    </row>
    <row r="46" spans="1:6" hidden="1" x14ac:dyDescent="0.4">
      <c r="A46" s="17">
        <v>39</v>
      </c>
      <c r="B46" s="24">
        <v>52580</v>
      </c>
      <c r="C46" s="17">
        <f t="shared" si="0"/>
        <v>1.2649999999999999</v>
      </c>
      <c r="D46" s="25">
        <f t="shared" si="3"/>
        <v>38.098360655737707</v>
      </c>
      <c r="E46" s="25">
        <f t="shared" si="1"/>
        <v>0.8182732755536819</v>
      </c>
      <c r="F46" s="17">
        <f t="shared" si="2"/>
        <v>7.5822427997328272E-3</v>
      </c>
    </row>
    <row r="47" spans="1:6" hidden="1" x14ac:dyDescent="0.4">
      <c r="A47" s="17">
        <v>40</v>
      </c>
      <c r="B47" s="24">
        <v>52763</v>
      </c>
      <c r="C47" s="17">
        <f t="shared" si="0"/>
        <v>1.2649999999999999</v>
      </c>
      <c r="D47" s="25">
        <f t="shared" si="3"/>
        <v>39.098360655737707</v>
      </c>
      <c r="E47" s="25">
        <f t="shared" si="1"/>
        <v>0.80897011918307637</v>
      </c>
      <c r="F47" s="17">
        <f t="shared" si="2"/>
        <v>7.4960383586088249E-3</v>
      </c>
    </row>
    <row r="48" spans="1:6" hidden="1" x14ac:dyDescent="0.4">
      <c r="A48" s="17">
        <v>41</v>
      </c>
      <c r="B48" s="24">
        <v>52946</v>
      </c>
      <c r="C48" s="17">
        <f t="shared" si="0"/>
        <v>1.2649999999999999</v>
      </c>
      <c r="D48" s="25">
        <f t="shared" si="3"/>
        <v>40.098360655737707</v>
      </c>
      <c r="E48" s="25">
        <f t="shared" si="1"/>
        <v>0.79977273275637795</v>
      </c>
      <c r="F48" s="17">
        <f t="shared" si="2"/>
        <v>7.4108139976360099E-3</v>
      </c>
    </row>
    <row r="49" spans="1:6" hidden="1" x14ac:dyDescent="0.4">
      <c r="A49" s="17">
        <v>42</v>
      </c>
      <c r="B49" s="24">
        <v>53128</v>
      </c>
      <c r="C49" s="17">
        <f t="shared" si="0"/>
        <v>1.2649999999999999</v>
      </c>
      <c r="D49" s="25">
        <f t="shared" si="3"/>
        <v>41.098360655737707</v>
      </c>
      <c r="E49" s="25">
        <f t="shared" si="1"/>
        <v>0.79067991374827273</v>
      </c>
      <c r="F49" s="17">
        <f t="shared" si="2"/>
        <v>7.326558574034611E-3</v>
      </c>
    </row>
    <row r="50" spans="1:6" hidden="1" x14ac:dyDescent="0.4">
      <c r="A50" s="17">
        <v>43</v>
      </c>
      <c r="B50" s="24">
        <v>53311</v>
      </c>
      <c r="C50" s="17">
        <f t="shared" si="0"/>
        <v>1.2649999999999999</v>
      </c>
      <c r="D50" s="25">
        <f t="shared" si="3"/>
        <v>42.098360655737707</v>
      </c>
      <c r="E50" s="25">
        <f t="shared" si="1"/>
        <v>0.78169047330526231</v>
      </c>
      <c r="F50" s="17">
        <f t="shared" si="2"/>
        <v>7.2432610717099478E-3</v>
      </c>
    </row>
    <row r="51" spans="1:6" hidden="1" x14ac:dyDescent="0.4">
      <c r="A51" s="17">
        <v>44</v>
      </c>
      <c r="B51" s="24">
        <v>53493</v>
      </c>
      <c r="C51" s="17">
        <f t="shared" si="0"/>
        <v>1.2649999999999999</v>
      </c>
      <c r="D51" s="25">
        <f t="shared" si="3"/>
        <v>43.098360655737707</v>
      </c>
      <c r="E51" s="25">
        <f t="shared" si="1"/>
        <v>0.77280323609022461</v>
      </c>
      <c r="F51" s="17">
        <f t="shared" si="2"/>
        <v>7.1609105998121075E-3</v>
      </c>
    </row>
    <row r="52" spans="1:6" hidden="1" x14ac:dyDescent="0.4">
      <c r="A52" s="17">
        <v>45</v>
      </c>
      <c r="B52" s="24">
        <v>53676</v>
      </c>
      <c r="C52" s="17">
        <f t="shared" si="0"/>
        <v>1.2649999999999999</v>
      </c>
      <c r="D52" s="25">
        <f t="shared" si="3"/>
        <v>44.098360655737707</v>
      </c>
      <c r="E52" s="25">
        <f t="shared" si="1"/>
        <v>0.76401704012874405</v>
      </c>
      <c r="F52" s="17">
        <f t="shared" si="2"/>
        <v>7.0794963913120186E-3</v>
      </c>
    </row>
    <row r="53" spans="1:6" hidden="1" x14ac:dyDescent="0.4">
      <c r="A53" s="17">
        <v>46</v>
      </c>
      <c r="B53" s="24">
        <v>53858</v>
      </c>
      <c r="C53" s="17">
        <f t="shared" si="0"/>
        <v>1.2649999999999999</v>
      </c>
      <c r="D53" s="25">
        <f t="shared" si="3"/>
        <v>45.098360655737707</v>
      </c>
      <c r="E53" s="25">
        <f t="shared" si="1"/>
        <v>0.75533073665718631</v>
      </c>
      <c r="F53" s="17">
        <f t="shared" si="2"/>
        <v>6.9990078015936905E-3</v>
      </c>
    </row>
    <row r="54" spans="1:6" hidden="1" x14ac:dyDescent="0.4">
      <c r="A54" s="17">
        <v>47</v>
      </c>
      <c r="B54" s="24">
        <v>54041</v>
      </c>
      <c r="C54" s="17">
        <f t="shared" si="0"/>
        <v>1.2649999999999999</v>
      </c>
      <c r="D54" s="25">
        <f t="shared" si="3"/>
        <v>46.098360655737707</v>
      </c>
      <c r="E54" s="25">
        <f t="shared" si="1"/>
        <v>0.74674318997250244</v>
      </c>
      <c r="F54" s="17">
        <f t="shared" si="2"/>
        <v>6.9194343070624713E-3</v>
      </c>
    </row>
    <row r="55" spans="1:6" hidden="1" x14ac:dyDescent="0.4">
      <c r="A55" s="17">
        <v>48</v>
      </c>
      <c r="B55" s="24">
        <v>54224</v>
      </c>
      <c r="C55" s="17">
        <f t="shared" si="0"/>
        <v>1.2649999999999999</v>
      </c>
      <c r="D55" s="25">
        <f t="shared" si="3"/>
        <v>47.098360655737707</v>
      </c>
      <c r="E55" s="25">
        <f t="shared" si="1"/>
        <v>0.73825327728373946</v>
      </c>
      <c r="F55" s="17">
        <f t="shared" si="2"/>
        <v>6.8407655037691266E-3</v>
      </c>
    </row>
    <row r="56" spans="1:6" hidden="1" x14ac:dyDescent="0.4">
      <c r="A56" s="17">
        <v>49</v>
      </c>
      <c r="B56" s="24">
        <v>54407</v>
      </c>
      <c r="C56" s="17">
        <f t="shared" si="0"/>
        <v>1.2649999999999999</v>
      </c>
      <c r="D56" s="25">
        <f t="shared" si="3"/>
        <v>48.098360655737707</v>
      </c>
      <c r="E56" s="25">
        <f t="shared" si="1"/>
        <v>0.7298598885652392</v>
      </c>
      <c r="F56" s="17">
        <f t="shared" si="2"/>
        <v>6.7629911060495566E-3</v>
      </c>
    </row>
    <row r="57" spans="1:6" hidden="1" x14ac:dyDescent="0.4">
      <c r="A57" s="17">
        <v>50</v>
      </c>
      <c r="B57" s="24">
        <v>54589</v>
      </c>
      <c r="C57" s="17">
        <f t="shared" si="0"/>
        <v>1.2649999999999999</v>
      </c>
      <c r="D57" s="25">
        <f t="shared" si="3"/>
        <v>49.098360655737707</v>
      </c>
      <c r="E57" s="25">
        <f t="shared" si="1"/>
        <v>0.72156192641150674</v>
      </c>
      <c r="F57" s="17">
        <f t="shared" si="2"/>
        <v>6.6861009451799859E-3</v>
      </c>
    </row>
    <row r="58" spans="1:6" hidden="1" x14ac:dyDescent="0.4">
      <c r="A58" s="17">
        <v>51</v>
      </c>
      <c r="B58" s="24">
        <v>54772</v>
      </c>
      <c r="C58" s="17">
        <f t="shared" si="0"/>
        <v>1.2649999999999999</v>
      </c>
      <c r="D58" s="25">
        <f t="shared" si="3"/>
        <v>50.098360655737707</v>
      </c>
      <c r="E58" s="25">
        <f t="shared" si="1"/>
        <v>0.71335830589372884</v>
      </c>
      <c r="F58" s="17">
        <f t="shared" si="2"/>
        <v>6.6100849680474395E-3</v>
      </c>
    </row>
    <row r="59" spans="1:6" hidden="1" x14ac:dyDescent="0.4">
      <c r="A59" s="17">
        <v>52</v>
      </c>
      <c r="B59" s="24">
        <v>54954</v>
      </c>
      <c r="C59" s="17">
        <f t="shared" si="0"/>
        <v>1.2649999999999999</v>
      </c>
      <c r="D59" s="25">
        <f t="shared" si="3"/>
        <v>51.098360655737707</v>
      </c>
      <c r="E59" s="25">
        <f t="shared" si="1"/>
        <v>0.70524795441792265</v>
      </c>
      <c r="F59" s="17">
        <f t="shared" si="2"/>
        <v>6.5349332358353327E-3</v>
      </c>
    </row>
    <row r="60" spans="1:6" hidden="1" x14ac:dyDescent="0.4">
      <c r="A60" s="17">
        <v>53</v>
      </c>
      <c r="B60" s="24">
        <v>55137</v>
      </c>
      <c r="C60" s="17">
        <f t="shared" si="0"/>
        <v>1.2649999999999999</v>
      </c>
      <c r="D60" s="25">
        <f t="shared" si="3"/>
        <v>52.098360655737707</v>
      </c>
      <c r="E60" s="25">
        <f t="shared" si="1"/>
        <v>0.69722981158469854</v>
      </c>
      <c r="F60" s="17">
        <f t="shared" si="2"/>
        <v>6.4606359227240059E-3</v>
      </c>
    </row>
    <row r="61" spans="1:6" hidden="1" x14ac:dyDescent="0.4">
      <c r="A61" s="17">
        <v>54</v>
      </c>
      <c r="B61" s="24">
        <v>55319</v>
      </c>
      <c r="C61" s="17">
        <f t="shared" si="0"/>
        <v>1.2649999999999999</v>
      </c>
      <c r="D61" s="25">
        <f t="shared" si="3"/>
        <v>53.098360655737707</v>
      </c>
      <c r="E61" s="25">
        <f t="shared" si="1"/>
        <v>0.68930282905061646</v>
      </c>
      <c r="F61" s="17">
        <f t="shared" si="2"/>
        <v>6.3871833146060368E-3</v>
      </c>
    </row>
    <row r="62" spans="1:6" hidden="1" x14ac:dyDescent="0.4">
      <c r="A62" s="17">
        <v>55</v>
      </c>
      <c r="B62" s="24">
        <v>55502</v>
      </c>
      <c r="C62" s="17">
        <f t="shared" si="0"/>
        <v>1.2649999999999999</v>
      </c>
      <c r="D62" s="25">
        <f t="shared" si="3"/>
        <v>54.098360655737707</v>
      </c>
      <c r="E62" s="25">
        <f t="shared" si="1"/>
        <v>0.68146597039111856</v>
      </c>
      <c r="F62" s="17">
        <f t="shared" si="2"/>
        <v>6.3145658078161502E-3</v>
      </c>
    </row>
    <row r="63" spans="1:6" hidden="1" x14ac:dyDescent="0.4">
      <c r="A63" s="17">
        <v>56</v>
      </c>
      <c r="B63" s="24">
        <v>55685</v>
      </c>
      <c r="C63" s="17">
        <f t="shared" si="0"/>
        <v>1.2649999999999999</v>
      </c>
      <c r="D63" s="25">
        <f t="shared" si="3"/>
        <v>55.098360655737707</v>
      </c>
      <c r="E63" s="25">
        <f t="shared" si="1"/>
        <v>0.67371821096502071</v>
      </c>
      <c r="F63" s="17">
        <f t="shared" si="2"/>
        <v>6.2427739078755803E-3</v>
      </c>
    </row>
    <row r="64" spans="1:6" hidden="1" x14ac:dyDescent="0.4">
      <c r="A64" s="17">
        <v>57</v>
      </c>
      <c r="B64" s="24">
        <v>55868</v>
      </c>
      <c r="C64" s="17">
        <f t="shared" si="0"/>
        <v>1.2649999999999999</v>
      </c>
      <c r="D64" s="25">
        <f t="shared" si="3"/>
        <v>56.098360655737707</v>
      </c>
      <c r="E64" s="25">
        <f t="shared" si="1"/>
        <v>0.66605853778054458</v>
      </c>
      <c r="F64" s="17">
        <f t="shared" si="2"/>
        <v>6.1717982282506988E-3</v>
      </c>
    </row>
    <row r="65" spans="1:6" hidden="1" x14ac:dyDescent="0.4">
      <c r="A65" s="17">
        <v>58</v>
      </c>
      <c r="B65" s="24">
        <v>56050</v>
      </c>
      <c r="C65" s="17">
        <f t="shared" si="0"/>
        <v>1.2649999999999999</v>
      </c>
      <c r="D65" s="25">
        <f t="shared" si="3"/>
        <v>57.098360655737707</v>
      </c>
      <c r="E65" s="25">
        <f t="shared" si="1"/>
        <v>0.65848594936287141</v>
      </c>
      <c r="F65" s="17">
        <f t="shared" si="2"/>
        <v>6.1016294891257511E-3</v>
      </c>
    </row>
    <row r="66" spans="1:6" hidden="1" x14ac:dyDescent="0.4">
      <c r="A66" s="17">
        <v>59</v>
      </c>
      <c r="B66" s="24">
        <v>56233</v>
      </c>
      <c r="C66" s="17">
        <f t="shared" si="0"/>
        <v>1.2649999999999999</v>
      </c>
      <c r="D66" s="25">
        <f t="shared" si="3"/>
        <v>58.098360655737707</v>
      </c>
      <c r="E66" s="25">
        <f t="shared" si="1"/>
        <v>0.65099945562320449</v>
      </c>
      <c r="F66" s="17">
        <f t="shared" si="2"/>
        <v>6.0322585161895707E-3</v>
      </c>
    </row>
    <row r="67" spans="1:6" hidden="1" x14ac:dyDescent="0.4">
      <c r="A67" s="17">
        <v>60</v>
      </c>
      <c r="B67" s="24">
        <v>56415</v>
      </c>
      <c r="C67" s="17">
        <f t="shared" si="0"/>
        <v>1.2649999999999999</v>
      </c>
      <c r="D67" s="25">
        <f t="shared" si="3"/>
        <v>59.098360655737707</v>
      </c>
      <c r="E67" s="25">
        <f t="shared" si="1"/>
        <v>0.64359807772931721</v>
      </c>
      <c r="F67" s="17">
        <f t="shared" si="2"/>
        <v>5.9636762394360545E-3</v>
      </c>
    </row>
    <row r="68" spans="1:6" hidden="1" x14ac:dyDescent="0.4">
      <c r="A68" s="17">
        <v>61</v>
      </c>
      <c r="B68" s="24">
        <v>56598</v>
      </c>
      <c r="C68" s="17">
        <f t="shared" si="0"/>
        <v>1.2649999999999999</v>
      </c>
      <c r="D68" s="25">
        <f t="shared" si="3"/>
        <v>60.098360655737707</v>
      </c>
      <c r="E68" s="25">
        <f t="shared" si="1"/>
        <v>0.63628084797757511</v>
      </c>
      <c r="F68" s="17">
        <f t="shared" si="2"/>
        <v>5.8958736919783039E-3</v>
      </c>
    </row>
    <row r="69" spans="1:6" hidden="1" x14ac:dyDescent="0.4">
      <c r="A69" s="17">
        <v>62</v>
      </c>
      <c r="B69" s="24">
        <v>56780</v>
      </c>
      <c r="C69" s="17">
        <f t="shared" si="0"/>
        <v>1.2649999999999999</v>
      </c>
      <c r="D69" s="25">
        <f t="shared" si="3"/>
        <v>61.098360655737707</v>
      </c>
      <c r="E69" s="25">
        <f t="shared" si="1"/>
        <v>0.62904680966641136</v>
      </c>
      <c r="F69" s="17">
        <f t="shared" si="2"/>
        <v>5.8288420088762269E-3</v>
      </c>
    </row>
    <row r="70" spans="1:6" hidden="1" x14ac:dyDescent="0.4">
      <c r="A70" s="17">
        <v>63</v>
      </c>
      <c r="B70" s="24">
        <v>56963</v>
      </c>
      <c r="C70" s="17">
        <f t="shared" si="0"/>
        <v>1.2649999999999999</v>
      </c>
      <c r="D70" s="25">
        <f t="shared" si="3"/>
        <v>62.098360655737707</v>
      </c>
      <c r="E70" s="25">
        <f t="shared" si="1"/>
        <v>0.62189501697124194</v>
      </c>
      <c r="F70" s="17">
        <f t="shared" si="2"/>
        <v>5.7625724259774847E-3</v>
      </c>
    </row>
    <row r="71" spans="1:6" hidden="1" x14ac:dyDescent="0.4">
      <c r="A71" s="17">
        <v>64</v>
      </c>
      <c r="B71" s="24">
        <v>57146</v>
      </c>
      <c r="C71" s="17">
        <f t="shared" si="0"/>
        <v>1.2649999999999999</v>
      </c>
      <c r="D71" s="25">
        <f t="shared" si="3"/>
        <v>63.098360655737707</v>
      </c>
      <c r="E71" s="25">
        <f t="shared" si="1"/>
        <v>0.61482453482080279</v>
      </c>
      <c r="F71" s="17">
        <f t="shared" si="2"/>
        <v>5.6970562787716124E-3</v>
      </c>
    </row>
    <row r="72" spans="1:6" hidden="1" x14ac:dyDescent="0.4">
      <c r="A72" s="17">
        <v>65</v>
      </c>
      <c r="B72" s="24">
        <v>57329</v>
      </c>
      <c r="C72" s="17">
        <f t="shared" si="0"/>
        <v>1.2649999999999999</v>
      </c>
      <c r="D72" s="25">
        <f t="shared" si="3"/>
        <v>64.098360655737707</v>
      </c>
      <c r="E72" s="25">
        <f t="shared" si="1"/>
        <v>0.60783443877489163</v>
      </c>
      <c r="F72" s="17">
        <f t="shared" si="2"/>
        <v>5.6322850012571557E-3</v>
      </c>
    </row>
    <row r="73" spans="1:6" hidden="1" x14ac:dyDescent="0.4">
      <c r="A73" s="17">
        <v>66</v>
      </c>
      <c r="B73" s="24">
        <v>57511</v>
      </c>
      <c r="C73" s="17">
        <f t="shared" ref="C73:C106" si="4">2.53/2</f>
        <v>1.2649999999999999</v>
      </c>
      <c r="D73" s="25">
        <f t="shared" si="3"/>
        <v>65.098360655737707</v>
      </c>
      <c r="E73" s="25">
        <f t="shared" ref="E73:E107" si="5">C73/(1+2.3%/2)^D73</f>
        <v>0.60092381490350122</v>
      </c>
      <c r="F73" s="17">
        <f t="shared" ref="F73:F107" si="6">E73/$E$108</f>
        <v>5.5682501248217045E-3</v>
      </c>
    </row>
    <row r="74" spans="1:6" hidden="1" x14ac:dyDescent="0.4">
      <c r="A74" s="17">
        <v>67</v>
      </c>
      <c r="B74" s="24">
        <v>57694</v>
      </c>
      <c r="C74" s="17">
        <f t="shared" si="4"/>
        <v>1.2649999999999999</v>
      </c>
      <c r="D74" s="25">
        <f t="shared" ref="D74:D107" si="7">D73+1</f>
        <v>66.098360655737707</v>
      </c>
      <c r="E74" s="25">
        <f t="shared" si="5"/>
        <v>0.59409175966732697</v>
      </c>
      <c r="F74" s="17">
        <f t="shared" si="6"/>
        <v>5.5049432771346564E-3</v>
      </c>
    </row>
    <row r="75" spans="1:6" hidden="1" x14ac:dyDescent="0.4">
      <c r="A75" s="17">
        <v>68</v>
      </c>
      <c r="B75" s="24">
        <v>57876</v>
      </c>
      <c r="C75" s="17">
        <f t="shared" si="4"/>
        <v>1.2649999999999999</v>
      </c>
      <c r="D75" s="25">
        <f t="shared" si="7"/>
        <v>67.098360655737707</v>
      </c>
      <c r="E75" s="25">
        <f t="shared" si="5"/>
        <v>0.58733737979963108</v>
      </c>
      <c r="F75" s="17">
        <f t="shared" si="6"/>
        <v>5.4423561810525512E-3</v>
      </c>
    </row>
    <row r="76" spans="1:6" hidden="1" x14ac:dyDescent="0.4">
      <c r="A76" s="17">
        <v>69</v>
      </c>
      <c r="B76" s="24">
        <v>58059</v>
      </c>
      <c r="C76" s="17">
        <f t="shared" si="4"/>
        <v>1.2649999999999999</v>
      </c>
      <c r="D76" s="25">
        <f t="shared" si="7"/>
        <v>68.098360655737707</v>
      </c>
      <c r="E76" s="25">
        <f t="shared" si="5"/>
        <v>0.5806597921894523</v>
      </c>
      <c r="F76" s="17">
        <f t="shared" si="6"/>
        <v>5.3804806535368756E-3</v>
      </c>
    </row>
    <row r="77" spans="1:6" hidden="1" x14ac:dyDescent="0.4">
      <c r="A77" s="17">
        <v>70</v>
      </c>
      <c r="B77" s="24">
        <v>58241</v>
      </c>
      <c r="C77" s="17">
        <f t="shared" si="4"/>
        <v>1.2649999999999999</v>
      </c>
      <c r="D77" s="25">
        <f t="shared" si="7"/>
        <v>69.098360655737707</v>
      </c>
      <c r="E77" s="25">
        <f t="shared" si="5"/>
        <v>0.57405812376614174</v>
      </c>
      <c r="F77" s="17">
        <f t="shared" si="6"/>
        <v>5.3193086045841588E-3</v>
      </c>
    </row>
    <row r="78" spans="1:6" hidden="1" x14ac:dyDescent="0.4">
      <c r="A78" s="17">
        <v>71</v>
      </c>
      <c r="B78" s="24">
        <v>58424</v>
      </c>
      <c r="C78" s="17">
        <f t="shared" si="4"/>
        <v>1.2649999999999999</v>
      </c>
      <c r="D78" s="25">
        <f t="shared" si="7"/>
        <v>70.098360655737707</v>
      </c>
      <c r="E78" s="25">
        <f t="shared" si="5"/>
        <v>0.56753151138521174</v>
      </c>
      <c r="F78" s="17">
        <f t="shared" si="6"/>
        <v>5.2588320361682235E-3</v>
      </c>
    </row>
    <row r="79" spans="1:6" hidden="1" x14ac:dyDescent="0.4">
      <c r="A79" s="17">
        <v>72</v>
      </c>
      <c r="B79" s="24">
        <v>58607</v>
      </c>
      <c r="C79" s="17">
        <f t="shared" si="4"/>
        <v>1.2649999999999999</v>
      </c>
      <c r="D79" s="25">
        <f t="shared" si="7"/>
        <v>71.098360655737707</v>
      </c>
      <c r="E79" s="25">
        <f t="shared" si="5"/>
        <v>0.5610791017154837</v>
      </c>
      <c r="F79" s="17">
        <f t="shared" si="6"/>
        <v>5.1990430411944875E-3</v>
      </c>
    </row>
    <row r="80" spans="1:6" hidden="1" x14ac:dyDescent="0.4">
      <c r="A80" s="17">
        <v>73</v>
      </c>
      <c r="B80" s="24">
        <v>58790</v>
      </c>
      <c r="C80" s="17">
        <f t="shared" si="4"/>
        <v>1.2649999999999999</v>
      </c>
      <c r="D80" s="25">
        <f t="shared" si="7"/>
        <v>72.098360655737707</v>
      </c>
      <c r="E80" s="25">
        <f t="shared" si="5"/>
        <v>0.55470005112751719</v>
      </c>
      <c r="F80" s="17">
        <f t="shared" si="6"/>
        <v>5.1399338024661258E-3</v>
      </c>
    </row>
    <row r="81" spans="1:6" hidden="1" x14ac:dyDescent="0.4">
      <c r="A81" s="17">
        <v>74</v>
      </c>
      <c r="B81" s="24">
        <v>58972</v>
      </c>
      <c r="C81" s="17">
        <f t="shared" si="4"/>
        <v>1.2649999999999999</v>
      </c>
      <c r="D81" s="25">
        <f t="shared" si="7"/>
        <v>73.098360655737707</v>
      </c>
      <c r="E81" s="25">
        <f t="shared" si="5"/>
        <v>0.54839352558330901</v>
      </c>
      <c r="F81" s="17">
        <f t="shared" si="6"/>
        <v>5.0814965916620115E-3</v>
      </c>
    </row>
    <row r="82" spans="1:6" hidden="1" x14ac:dyDescent="0.4">
      <c r="A82" s="17">
        <v>75</v>
      </c>
      <c r="B82" s="24">
        <v>59155</v>
      </c>
      <c r="C82" s="17">
        <f t="shared" si="4"/>
        <v>1.2649999999999999</v>
      </c>
      <c r="D82" s="25">
        <f t="shared" si="7"/>
        <v>74.098360655737707</v>
      </c>
      <c r="E82" s="25">
        <f t="shared" si="5"/>
        <v>0.54215870052724568</v>
      </c>
      <c r="F82" s="17">
        <f t="shared" si="6"/>
        <v>5.0237237683262602E-3</v>
      </c>
    </row>
    <row r="83" spans="1:6" hidden="1" x14ac:dyDescent="0.4">
      <c r="A83" s="17">
        <v>76</v>
      </c>
      <c r="B83" s="24">
        <v>59337</v>
      </c>
      <c r="C83" s="17">
        <f t="shared" si="4"/>
        <v>1.2649999999999999</v>
      </c>
      <c r="D83" s="25">
        <f t="shared" si="7"/>
        <v>75.098360655737707</v>
      </c>
      <c r="E83" s="25">
        <f t="shared" si="5"/>
        <v>0.53599476077829522</v>
      </c>
      <c r="F83" s="17">
        <f t="shared" si="6"/>
        <v>4.966607778869263E-3</v>
      </c>
    </row>
    <row r="84" spans="1:6" hidden="1" x14ac:dyDescent="0.4">
      <c r="A84" s="17">
        <v>77</v>
      </c>
      <c r="B84" s="24">
        <v>59520</v>
      </c>
      <c r="C84" s="17">
        <f t="shared" si="4"/>
        <v>1.2649999999999999</v>
      </c>
      <c r="D84" s="25">
        <f t="shared" si="7"/>
        <v>76.098360655737707</v>
      </c>
      <c r="E84" s="25">
        <f t="shared" si="5"/>
        <v>0.52990090042342586</v>
      </c>
      <c r="F84" s="17">
        <f t="shared" si="6"/>
        <v>4.910141155580092E-3</v>
      </c>
    </row>
    <row r="85" spans="1:6" hidden="1" x14ac:dyDescent="0.4">
      <c r="A85" s="17">
        <v>78</v>
      </c>
      <c r="B85" s="24">
        <v>59702</v>
      </c>
      <c r="C85" s="17">
        <f t="shared" si="4"/>
        <v>1.2649999999999999</v>
      </c>
      <c r="D85" s="25">
        <f t="shared" si="7"/>
        <v>77.098360655737707</v>
      </c>
      <c r="E85" s="25">
        <f t="shared" si="5"/>
        <v>0.52387632271223505</v>
      </c>
      <c r="F85" s="17">
        <f t="shared" si="6"/>
        <v>4.8543165156501146E-3</v>
      </c>
    </row>
    <row r="86" spans="1:6" hidden="1" x14ac:dyDescent="0.4">
      <c r="A86" s="17">
        <v>79</v>
      </c>
      <c r="B86" s="24">
        <v>59885</v>
      </c>
      <c r="C86" s="17">
        <f t="shared" si="4"/>
        <v>1.2649999999999999</v>
      </c>
      <c r="D86" s="25">
        <f t="shared" si="7"/>
        <v>78.098360655737707</v>
      </c>
      <c r="E86" s="25">
        <f t="shared" si="5"/>
        <v>0.51792023995277814</v>
      </c>
      <c r="F86" s="17">
        <f t="shared" si="6"/>
        <v>4.7991265602077265E-3</v>
      </c>
    </row>
    <row r="87" spans="1:6" hidden="1" x14ac:dyDescent="0.4">
      <c r="A87" s="17">
        <v>80</v>
      </c>
      <c r="B87" s="24">
        <v>60068</v>
      </c>
      <c r="C87" s="17">
        <f t="shared" si="4"/>
        <v>1.2649999999999999</v>
      </c>
      <c r="D87" s="25">
        <f t="shared" si="7"/>
        <v>79.098360655737707</v>
      </c>
      <c r="E87" s="25">
        <f t="shared" si="5"/>
        <v>0.51203187340857936</v>
      </c>
      <c r="F87" s="17">
        <f t="shared" si="6"/>
        <v>4.7445640733640385E-3</v>
      </c>
    </row>
    <row r="88" spans="1:6" hidden="1" x14ac:dyDescent="0.4">
      <c r="A88" s="17">
        <v>81</v>
      </c>
      <c r="B88" s="24">
        <v>60251</v>
      </c>
      <c r="C88" s="17">
        <f t="shared" si="4"/>
        <v>1.2649999999999999</v>
      </c>
      <c r="D88" s="25">
        <f t="shared" si="7"/>
        <v>80.098360655737707</v>
      </c>
      <c r="E88" s="25">
        <f t="shared" si="5"/>
        <v>0.50621045319681601</v>
      </c>
      <c r="F88" s="17">
        <f t="shared" si="6"/>
        <v>4.6906219212694408E-3</v>
      </c>
    </row>
    <row r="89" spans="1:6" hidden="1" x14ac:dyDescent="0.4">
      <c r="A89" s="17">
        <v>82</v>
      </c>
      <c r="B89" s="24">
        <v>60433</v>
      </c>
      <c r="C89" s="17">
        <f t="shared" si="4"/>
        <v>1.2649999999999999</v>
      </c>
      <c r="D89" s="25">
        <f t="shared" si="7"/>
        <v>81.098360655737707</v>
      </c>
      <c r="E89" s="25">
        <f t="shared" si="5"/>
        <v>0.50045521818765781</v>
      </c>
      <c r="F89" s="17">
        <f t="shared" si="6"/>
        <v>4.6372930511808597E-3</v>
      </c>
    </row>
    <row r="90" spans="1:6" hidden="1" x14ac:dyDescent="0.4">
      <c r="A90" s="17">
        <v>83</v>
      </c>
      <c r="B90" s="24">
        <v>60616</v>
      </c>
      <c r="C90" s="17">
        <f t="shared" si="4"/>
        <v>1.2649999999999999</v>
      </c>
      <c r="D90" s="25">
        <f t="shared" si="7"/>
        <v>82.098360655737707</v>
      </c>
      <c r="E90" s="25">
        <f t="shared" si="5"/>
        <v>0.4947654159047532</v>
      </c>
      <c r="F90" s="17">
        <f t="shared" si="6"/>
        <v>4.5845704905396537E-3</v>
      </c>
    </row>
    <row r="91" spans="1:6" hidden="1" x14ac:dyDescent="0.4">
      <c r="A91" s="17">
        <v>84</v>
      </c>
      <c r="B91" s="24">
        <v>60798</v>
      </c>
      <c r="C91" s="17">
        <f t="shared" si="4"/>
        <v>1.2649999999999999</v>
      </c>
      <c r="D91" s="25">
        <f t="shared" si="7"/>
        <v>83.098360655737707</v>
      </c>
      <c r="E91" s="25">
        <f t="shared" si="5"/>
        <v>0.48914030242684442</v>
      </c>
      <c r="F91" s="17">
        <f t="shared" si="6"/>
        <v>4.5324473460599639E-3</v>
      </c>
    </row>
    <row r="92" spans="1:6" hidden="1" x14ac:dyDescent="0.4">
      <c r="A92" s="17">
        <v>85</v>
      </c>
      <c r="B92" s="24">
        <v>60981</v>
      </c>
      <c r="C92" s="17">
        <f t="shared" si="4"/>
        <v>1.2649999999999999</v>
      </c>
      <c r="D92" s="25">
        <f t="shared" si="7"/>
        <v>84.098360655737707</v>
      </c>
      <c r="E92" s="25">
        <f t="shared" si="5"/>
        <v>0.48357914229050358</v>
      </c>
      <c r="F92" s="17">
        <f t="shared" si="6"/>
        <v>4.4809168028274475E-3</v>
      </c>
    </row>
    <row r="93" spans="1:6" hidden="1" x14ac:dyDescent="0.4">
      <c r="A93" s="17">
        <v>86</v>
      </c>
      <c r="B93" s="24">
        <v>61163</v>
      </c>
      <c r="C93" s="17">
        <f t="shared" si="4"/>
        <v>1.2649999999999999</v>
      </c>
      <c r="D93" s="25">
        <f t="shared" si="7"/>
        <v>85.098360655737707</v>
      </c>
      <c r="E93" s="25">
        <f t="shared" si="5"/>
        <v>0.47808120839397289</v>
      </c>
      <c r="F93" s="17">
        <f t="shared" si="6"/>
        <v>4.4299721234082523E-3</v>
      </c>
    </row>
    <row r="94" spans="1:6" hidden="1" x14ac:dyDescent="0.4">
      <c r="A94" s="17">
        <v>87</v>
      </c>
      <c r="B94" s="24">
        <v>61346</v>
      </c>
      <c r="C94" s="17">
        <f t="shared" si="4"/>
        <v>1.2649999999999999</v>
      </c>
      <c r="D94" s="25">
        <f t="shared" si="7"/>
        <v>86.098360655737707</v>
      </c>
      <c r="E94" s="25">
        <f t="shared" si="5"/>
        <v>0.47264578190209866</v>
      </c>
      <c r="F94" s="17">
        <f t="shared" si="6"/>
        <v>4.3796066469681183E-3</v>
      </c>
    </row>
    <row r="95" spans="1:6" hidden="1" x14ac:dyDescent="0.4">
      <c r="A95" s="17">
        <v>88</v>
      </c>
      <c r="B95" s="24">
        <v>61529</v>
      </c>
      <c r="C95" s="17">
        <f t="shared" si="4"/>
        <v>1.2649999999999999</v>
      </c>
      <c r="D95" s="25">
        <f t="shared" si="7"/>
        <v>87.098360655737707</v>
      </c>
      <c r="E95" s="25">
        <f t="shared" si="5"/>
        <v>0.46727215215234674</v>
      </c>
      <c r="F95" s="17">
        <f t="shared" si="6"/>
        <v>4.3298137884015021E-3</v>
      </c>
    </row>
    <row r="96" spans="1:6" hidden="1" x14ac:dyDescent="0.4">
      <c r="A96" s="17">
        <v>89</v>
      </c>
      <c r="B96" s="24">
        <v>61712</v>
      </c>
      <c r="C96" s="17">
        <f t="shared" si="4"/>
        <v>1.2649999999999999</v>
      </c>
      <c r="D96" s="25">
        <f t="shared" si="7"/>
        <v>88.098360655737707</v>
      </c>
      <c r="E96" s="25">
        <f t="shared" si="5"/>
        <v>0.46195961656188494</v>
      </c>
      <c r="F96" s="17">
        <f t="shared" si="6"/>
        <v>4.2805870374705889E-3</v>
      </c>
    </row>
    <row r="97" spans="1:10" hidden="1" x14ac:dyDescent="0.4">
      <c r="A97" s="17">
        <v>90</v>
      </c>
      <c r="B97" s="24">
        <v>61894</v>
      </c>
      <c r="C97" s="17">
        <f t="shared" si="4"/>
        <v>1.2649999999999999</v>
      </c>
      <c r="D97" s="25">
        <f t="shared" si="7"/>
        <v>89.098360655737707</v>
      </c>
      <c r="E97" s="25">
        <f t="shared" si="5"/>
        <v>0.45670748053572419</v>
      </c>
      <c r="F97" s="17">
        <f t="shared" si="6"/>
        <v>4.2319199579541169E-3</v>
      </c>
    </row>
    <row r="98" spans="1:10" hidden="1" x14ac:dyDescent="0.4">
      <c r="A98" s="17">
        <v>91</v>
      </c>
      <c r="B98" s="24">
        <v>62077</v>
      </c>
      <c r="C98" s="17">
        <f t="shared" si="4"/>
        <v>1.2649999999999999</v>
      </c>
      <c r="D98" s="25">
        <f t="shared" si="7"/>
        <v>90.098360655737707</v>
      </c>
      <c r="E98" s="25">
        <f t="shared" si="5"/>
        <v>0.45151505737590125</v>
      </c>
      <c r="F98" s="17">
        <f t="shared" si="6"/>
        <v>4.1838061868058494E-3</v>
      </c>
    </row>
    <row r="99" spans="1:10" hidden="1" x14ac:dyDescent="0.4">
      <c r="A99" s="17">
        <v>92</v>
      </c>
      <c r="B99" s="24">
        <v>62259</v>
      </c>
      <c r="C99" s="17">
        <f t="shared" si="4"/>
        <v>1.2649999999999999</v>
      </c>
      <c r="D99" s="25">
        <f t="shared" si="7"/>
        <v>91.098360655737707</v>
      </c>
      <c r="E99" s="25">
        <f t="shared" si="5"/>
        <v>0.44638166819169672</v>
      </c>
      <c r="F99" s="17">
        <f t="shared" si="6"/>
        <v>4.1362394333226389E-3</v>
      </c>
    </row>
    <row r="100" spans="1:10" hidden="1" x14ac:dyDescent="0.4">
      <c r="A100" s="17">
        <v>93</v>
      </c>
      <c r="B100" s="24">
        <v>62442</v>
      </c>
      <c r="C100" s="17">
        <f t="shared" si="4"/>
        <v>1.2649999999999999</v>
      </c>
      <c r="D100" s="25">
        <f t="shared" si="7"/>
        <v>92.098360655737707</v>
      </c>
      <c r="E100" s="25">
        <f t="shared" si="5"/>
        <v>0.4413066418108717</v>
      </c>
      <c r="F100" s="17">
        <f t="shared" si="6"/>
        <v>4.0892134783219363E-3</v>
      </c>
    </row>
    <row r="101" spans="1:10" hidden="1" x14ac:dyDescent="0.4">
      <c r="A101" s="17">
        <v>94</v>
      </c>
      <c r="B101" s="24">
        <v>62624</v>
      </c>
      <c r="C101" s="17">
        <f t="shared" si="4"/>
        <v>1.2649999999999999</v>
      </c>
      <c r="D101" s="25">
        <f t="shared" si="7"/>
        <v>93.098360655737707</v>
      </c>
      <c r="E101" s="25">
        <f t="shared" si="5"/>
        <v>0.43628931469191456</v>
      </c>
      <c r="F101" s="17">
        <f t="shared" si="6"/>
        <v>4.0427221733286556E-3</v>
      </c>
    </row>
    <row r="102" spans="1:10" hidden="1" x14ac:dyDescent="0.4">
      <c r="A102" s="17">
        <v>95</v>
      </c>
      <c r="B102" s="24">
        <v>62807</v>
      </c>
      <c r="C102" s="17">
        <f t="shared" si="4"/>
        <v>1.2649999999999999</v>
      </c>
      <c r="D102" s="25">
        <f t="shared" si="7"/>
        <v>94.098360655737707</v>
      </c>
      <c r="E102" s="25">
        <f t="shared" si="5"/>
        <v>0.4313290308372858</v>
      </c>
      <c r="F102" s="17">
        <f t="shared" si="6"/>
        <v>3.9967594397712861E-3</v>
      </c>
    </row>
    <row r="103" spans="1:10" hidden="1" x14ac:dyDescent="0.4">
      <c r="A103" s="17">
        <v>96</v>
      </c>
      <c r="B103" s="24">
        <v>62990</v>
      </c>
      <c r="C103" s="17">
        <f t="shared" si="4"/>
        <v>1.2649999999999999</v>
      </c>
      <c r="D103" s="25">
        <f t="shared" si="7"/>
        <v>95.098360655737707</v>
      </c>
      <c r="E103" s="25">
        <f t="shared" si="5"/>
        <v>0.42642514170764784</v>
      </c>
      <c r="F103" s="17">
        <f t="shared" si="6"/>
        <v>3.951319268187134E-3</v>
      </c>
    </row>
    <row r="104" spans="1:10" x14ac:dyDescent="0.4">
      <c r="A104" s="17">
        <v>97</v>
      </c>
      <c r="B104" s="24">
        <v>63173</v>
      </c>
      <c r="C104" s="17">
        <f t="shared" si="4"/>
        <v>1.2649999999999999</v>
      </c>
      <c r="D104" s="25">
        <f t="shared" si="7"/>
        <v>96.098360655737707</v>
      </c>
      <c r="E104" s="25">
        <f t="shared" si="5"/>
        <v>0.4215770061370715</v>
      </c>
      <c r="F104" s="17">
        <f t="shared" si="6"/>
        <v>3.9063957174366127E-3</v>
      </c>
      <c r="G104" t="s">
        <v>60</v>
      </c>
      <c r="I104" t="s">
        <v>62</v>
      </c>
      <c r="J104" t="s">
        <v>63</v>
      </c>
    </row>
    <row r="105" spans="1:10" x14ac:dyDescent="0.4">
      <c r="A105" s="17">
        <v>98</v>
      </c>
      <c r="B105" s="24">
        <v>63355</v>
      </c>
      <c r="C105" s="17">
        <f t="shared" si="4"/>
        <v>1.2649999999999999</v>
      </c>
      <c r="D105" s="25">
        <f t="shared" si="7"/>
        <v>97.098360655737707</v>
      </c>
      <c r="E105" s="25">
        <f t="shared" si="5"/>
        <v>0.41678399024920565</v>
      </c>
      <c r="F105" s="17">
        <f t="shared" si="6"/>
        <v>3.8619829139264587E-3</v>
      </c>
      <c r="I105">
        <f>DURATION(DATE(2024,11,27),B107,2.53%,2.3%,2,1)</f>
        <v>28.912690603203838</v>
      </c>
      <c r="J105">
        <f>MDURATION(DATE(2024,11,27),B107,2.53%,2.3%,2,1)</f>
        <v>28.583974891946454</v>
      </c>
    </row>
    <row r="106" spans="1:10" x14ac:dyDescent="0.4">
      <c r="A106" s="17">
        <v>99</v>
      </c>
      <c r="B106" s="24">
        <v>63538</v>
      </c>
      <c r="C106" s="17">
        <f t="shared" si="4"/>
        <v>1.2649999999999999</v>
      </c>
      <c r="D106" s="25">
        <f t="shared" si="7"/>
        <v>98.098360655737707</v>
      </c>
      <c r="E106" s="25">
        <f t="shared" si="5"/>
        <v>0.4120454673743999</v>
      </c>
      <c r="F106" s="17">
        <f t="shared" si="6"/>
        <v>3.8180750508417767E-3</v>
      </c>
    </row>
    <row r="107" spans="1:10" x14ac:dyDescent="0.4">
      <c r="A107" s="17">
        <v>100</v>
      </c>
      <c r="B107" s="24">
        <v>63720</v>
      </c>
      <c r="C107" s="17">
        <f>100+2.53/2</f>
        <v>101.265</v>
      </c>
      <c r="D107" s="25">
        <f t="shared" si="7"/>
        <v>99.098360655737707</v>
      </c>
      <c r="E107" s="25">
        <f t="shared" si="5"/>
        <v>32.609797020953586</v>
      </c>
      <c r="F107" s="17">
        <f t="shared" si="6"/>
        <v>0.30216726618081202</v>
      </c>
    </row>
    <row r="108" spans="1:10" x14ac:dyDescent="0.4">
      <c r="A108" s="17"/>
      <c r="B108" s="17"/>
      <c r="C108" s="17"/>
      <c r="D108" s="17" t="s">
        <v>55</v>
      </c>
      <c r="E108" s="25">
        <f>SUM(E8:E107)</f>
        <v>107.91968777134321</v>
      </c>
      <c r="F108" s="17"/>
    </row>
    <row r="110" spans="1:10" x14ac:dyDescent="0.4">
      <c r="A110" s="20" t="s">
        <v>65</v>
      </c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1:10" ht="27.75" x14ac:dyDescent="0.4">
      <c r="A111" t="s">
        <v>64</v>
      </c>
      <c r="B111" s="22" t="s">
        <v>66</v>
      </c>
      <c r="C111" s="22" t="s">
        <v>59</v>
      </c>
    </row>
    <row r="112" spans="1:10" x14ac:dyDescent="0.4">
      <c r="A112" s="2">
        <v>45623</v>
      </c>
      <c r="B112" s="15">
        <f>DURATION(A112,$B$107,2.53%,2.3%,2,1)</f>
        <v>28.912690603203838</v>
      </c>
      <c r="C112">
        <f>MDURATION(A112,$B$107,2.53%,2.3%,2,1)</f>
        <v>28.583974891946454</v>
      </c>
    </row>
    <row r="113" spans="1:3" x14ac:dyDescent="0.4">
      <c r="A113" s="2">
        <v>45624</v>
      </c>
      <c r="B113" s="15">
        <f t="shared" ref="B113:B176" si="8">DURATION(A113,$B$107,2.53%,2.3%,2,1)</f>
        <v>28.909958362766687</v>
      </c>
      <c r="C113">
        <f t="shared" ref="C113:C176" si="9">MDURATION(A113,$B$107,2.53%,2.3%,2,1)</f>
        <v>28.581273715043682</v>
      </c>
    </row>
    <row r="114" spans="1:3" x14ac:dyDescent="0.4">
      <c r="A114" s="2">
        <v>45625</v>
      </c>
      <c r="B114" s="15">
        <f t="shared" si="8"/>
        <v>28.907226122329511</v>
      </c>
      <c r="C114">
        <f t="shared" si="9"/>
        <v>28.578572538140889</v>
      </c>
    </row>
    <row r="115" spans="1:3" x14ac:dyDescent="0.4">
      <c r="A115" s="2">
        <v>45626</v>
      </c>
      <c r="B115" s="15">
        <f t="shared" si="8"/>
        <v>28.904493881892382</v>
      </c>
      <c r="C115">
        <f t="shared" si="9"/>
        <v>28.575871361238143</v>
      </c>
    </row>
    <row r="116" spans="1:3" x14ac:dyDescent="0.4">
      <c r="A116" s="2">
        <v>45627</v>
      </c>
      <c r="B116" s="15">
        <f t="shared" si="8"/>
        <v>28.901761641455195</v>
      </c>
      <c r="C116">
        <f t="shared" si="9"/>
        <v>28.573170184335336</v>
      </c>
    </row>
    <row r="117" spans="1:3" x14ac:dyDescent="0.4">
      <c r="A117" s="2">
        <v>45628</v>
      </c>
      <c r="B117" s="15">
        <f t="shared" si="8"/>
        <v>28.899029401018048</v>
      </c>
      <c r="C117">
        <f t="shared" si="9"/>
        <v>28.570469007432571</v>
      </c>
    </row>
    <row r="118" spans="1:3" x14ac:dyDescent="0.4">
      <c r="A118" s="2">
        <v>45629</v>
      </c>
      <c r="B118" s="15">
        <f t="shared" si="8"/>
        <v>28.89629716058089</v>
      </c>
      <c r="C118">
        <f t="shared" si="9"/>
        <v>28.567767830529796</v>
      </c>
    </row>
    <row r="119" spans="1:3" x14ac:dyDescent="0.4">
      <c r="A119" s="2">
        <v>45630</v>
      </c>
      <c r="B119" s="15">
        <f t="shared" si="8"/>
        <v>28.893564920143742</v>
      </c>
      <c r="C119">
        <f t="shared" si="9"/>
        <v>28.565066653627028</v>
      </c>
    </row>
    <row r="120" spans="1:3" x14ac:dyDescent="0.4">
      <c r="A120" s="2">
        <v>45631</v>
      </c>
      <c r="B120" s="15">
        <f t="shared" si="8"/>
        <v>28.890832679706563</v>
      </c>
      <c r="C120">
        <f t="shared" si="9"/>
        <v>28.562365476724231</v>
      </c>
    </row>
    <row r="121" spans="1:3" x14ac:dyDescent="0.4">
      <c r="A121" s="2">
        <v>45632</v>
      </c>
      <c r="B121" s="15">
        <f t="shared" si="8"/>
        <v>28.888100439269419</v>
      </c>
      <c r="C121">
        <f t="shared" si="9"/>
        <v>28.55966429982147</v>
      </c>
    </row>
    <row r="122" spans="1:3" x14ac:dyDescent="0.4">
      <c r="A122" s="2">
        <v>45633</v>
      </c>
      <c r="B122" s="15">
        <f t="shared" si="8"/>
        <v>28.88536819883225</v>
      </c>
      <c r="C122">
        <f t="shared" si="9"/>
        <v>28.556963122918685</v>
      </c>
    </row>
    <row r="123" spans="1:3" x14ac:dyDescent="0.4">
      <c r="A123" s="2">
        <v>45634</v>
      </c>
      <c r="B123" s="15">
        <f t="shared" si="8"/>
        <v>28.882635958395095</v>
      </c>
      <c r="C123">
        <f t="shared" si="9"/>
        <v>28.55426194601591</v>
      </c>
    </row>
    <row r="124" spans="1:3" x14ac:dyDescent="0.4">
      <c r="A124" s="2">
        <v>45635</v>
      </c>
      <c r="B124" s="15">
        <f t="shared" si="8"/>
        <v>28.879903717957919</v>
      </c>
      <c r="C124">
        <f t="shared" si="9"/>
        <v>28.551560769113117</v>
      </c>
    </row>
    <row r="125" spans="1:3" x14ac:dyDescent="0.4">
      <c r="A125" s="2">
        <v>45636</v>
      </c>
      <c r="B125" s="15">
        <f t="shared" si="8"/>
        <v>28.877171477520772</v>
      </c>
      <c r="C125">
        <f t="shared" si="9"/>
        <v>28.548859592210352</v>
      </c>
    </row>
    <row r="126" spans="1:3" x14ac:dyDescent="0.4">
      <c r="A126" s="2">
        <v>45637</v>
      </c>
      <c r="B126" s="15">
        <f t="shared" si="8"/>
        <v>28.874439237083617</v>
      </c>
      <c r="C126">
        <f t="shared" si="9"/>
        <v>28.546158415307577</v>
      </c>
    </row>
    <row r="127" spans="1:3" x14ac:dyDescent="0.4">
      <c r="A127" s="2">
        <v>45638</v>
      </c>
      <c r="B127" s="15">
        <f t="shared" si="8"/>
        <v>28.871706996646459</v>
      </c>
      <c r="C127">
        <f t="shared" si="9"/>
        <v>28.543457238404802</v>
      </c>
    </row>
    <row r="128" spans="1:3" x14ac:dyDescent="0.4">
      <c r="A128" s="2">
        <v>45639</v>
      </c>
      <c r="B128" s="15">
        <f t="shared" si="8"/>
        <v>28.86897475620929</v>
      </c>
      <c r="C128">
        <f t="shared" si="9"/>
        <v>28.540756061502016</v>
      </c>
    </row>
    <row r="129" spans="1:3" x14ac:dyDescent="0.4">
      <c r="A129" s="2">
        <v>45640</v>
      </c>
      <c r="B129" s="15">
        <f t="shared" si="8"/>
        <v>28.866242515772129</v>
      </c>
      <c r="C129">
        <f t="shared" si="9"/>
        <v>28.538054884599237</v>
      </c>
    </row>
    <row r="130" spans="1:3" x14ac:dyDescent="0.4">
      <c r="A130" s="2">
        <v>45641</v>
      </c>
      <c r="B130" s="15">
        <f t="shared" si="8"/>
        <v>29.205462541481641</v>
      </c>
      <c r="C130">
        <f t="shared" si="9"/>
        <v>28.873418231815759</v>
      </c>
    </row>
    <row r="131" spans="1:3" x14ac:dyDescent="0.4">
      <c r="A131" s="2">
        <v>45642</v>
      </c>
      <c r="B131" s="15">
        <f t="shared" si="8"/>
        <v>29.202715288734389</v>
      </c>
      <c r="C131">
        <f t="shared" si="9"/>
        <v>28.870702213281646</v>
      </c>
    </row>
    <row r="132" spans="1:3" x14ac:dyDescent="0.4">
      <c r="A132" s="2">
        <v>45643</v>
      </c>
      <c r="B132" s="15">
        <f t="shared" si="8"/>
        <v>29.199968035987148</v>
      </c>
      <c r="C132">
        <f t="shared" si="9"/>
        <v>28.867986194747548</v>
      </c>
    </row>
    <row r="133" spans="1:3" x14ac:dyDescent="0.4">
      <c r="A133" s="2">
        <v>45644</v>
      </c>
      <c r="B133" s="15">
        <f t="shared" si="8"/>
        <v>29.197220783239892</v>
      </c>
      <c r="C133">
        <f t="shared" si="9"/>
        <v>28.865270176213436</v>
      </c>
    </row>
    <row r="134" spans="1:3" x14ac:dyDescent="0.4">
      <c r="A134" s="2">
        <v>45645</v>
      </c>
      <c r="B134" s="15">
        <f t="shared" si="8"/>
        <v>29.194473530492633</v>
      </c>
      <c r="C134">
        <f t="shared" si="9"/>
        <v>28.86255415767932</v>
      </c>
    </row>
    <row r="135" spans="1:3" x14ac:dyDescent="0.4">
      <c r="A135" s="2">
        <v>45646</v>
      </c>
      <c r="B135" s="15">
        <f t="shared" si="8"/>
        <v>29.191726277745389</v>
      </c>
      <c r="C135">
        <f t="shared" si="9"/>
        <v>28.859838139145218</v>
      </c>
    </row>
    <row r="136" spans="1:3" x14ac:dyDescent="0.4">
      <c r="A136" s="2">
        <v>45647</v>
      </c>
      <c r="B136" s="15">
        <f t="shared" si="8"/>
        <v>29.18897902499814</v>
      </c>
      <c r="C136">
        <f t="shared" si="9"/>
        <v>28.857122120611109</v>
      </c>
    </row>
    <row r="137" spans="1:3" x14ac:dyDescent="0.4">
      <c r="A137" s="2">
        <v>45648</v>
      </c>
      <c r="B137" s="15">
        <f t="shared" si="8"/>
        <v>29.186231772250874</v>
      </c>
      <c r="C137">
        <f t="shared" si="9"/>
        <v>28.854406102076986</v>
      </c>
    </row>
    <row r="138" spans="1:3" x14ac:dyDescent="0.4">
      <c r="A138" s="2">
        <v>45649</v>
      </c>
      <c r="B138" s="15">
        <f t="shared" si="8"/>
        <v>29.183484519503633</v>
      </c>
      <c r="C138">
        <f t="shared" si="9"/>
        <v>28.851690083542888</v>
      </c>
    </row>
    <row r="139" spans="1:3" x14ac:dyDescent="0.4">
      <c r="A139" s="2">
        <v>45650</v>
      </c>
      <c r="B139" s="15">
        <f t="shared" si="8"/>
        <v>29.18073726675637</v>
      </c>
      <c r="C139">
        <f t="shared" si="9"/>
        <v>28.848974065008768</v>
      </c>
    </row>
    <row r="140" spans="1:3" x14ac:dyDescent="0.4">
      <c r="A140" s="2">
        <v>45651</v>
      </c>
      <c r="B140" s="15">
        <f t="shared" si="8"/>
        <v>29.177990014009119</v>
      </c>
      <c r="C140">
        <f t="shared" si="9"/>
        <v>28.846258046474659</v>
      </c>
    </row>
    <row r="141" spans="1:3" x14ac:dyDescent="0.4">
      <c r="A141" s="2">
        <v>45652</v>
      </c>
      <c r="B141" s="15">
        <f t="shared" si="8"/>
        <v>29.17524276126187</v>
      </c>
      <c r="C141">
        <f t="shared" si="9"/>
        <v>28.843542027940551</v>
      </c>
    </row>
    <row r="142" spans="1:3" x14ac:dyDescent="0.4">
      <c r="A142" s="2">
        <v>45653</v>
      </c>
      <c r="B142" s="15">
        <f t="shared" si="8"/>
        <v>29.172495508514633</v>
      </c>
      <c r="C142">
        <f t="shared" si="9"/>
        <v>28.840826009406456</v>
      </c>
    </row>
    <row r="143" spans="1:3" x14ac:dyDescent="0.4">
      <c r="A143" s="2">
        <v>45654</v>
      </c>
      <c r="B143" s="15">
        <f t="shared" si="8"/>
        <v>29.169748255767367</v>
      </c>
      <c r="C143">
        <f t="shared" si="9"/>
        <v>28.838109990872333</v>
      </c>
    </row>
    <row r="144" spans="1:3" x14ac:dyDescent="0.4">
      <c r="A144" s="2">
        <v>45655</v>
      </c>
      <c r="B144" s="15">
        <f t="shared" si="8"/>
        <v>29.167001003020104</v>
      </c>
      <c r="C144">
        <f t="shared" si="9"/>
        <v>28.835393972338213</v>
      </c>
    </row>
    <row r="145" spans="1:3" x14ac:dyDescent="0.4">
      <c r="A145" s="2">
        <v>45656</v>
      </c>
      <c r="B145" s="15">
        <f t="shared" si="8"/>
        <v>29.164253750272863</v>
      </c>
      <c r="C145">
        <f t="shared" si="9"/>
        <v>28.832677953804115</v>
      </c>
    </row>
    <row r="146" spans="1:3" x14ac:dyDescent="0.4">
      <c r="A146" s="2">
        <v>45657</v>
      </c>
      <c r="B146" s="15">
        <f t="shared" si="8"/>
        <v>29.161506497525611</v>
      </c>
      <c r="C146">
        <f t="shared" si="9"/>
        <v>28.829961935270003</v>
      </c>
    </row>
    <row r="147" spans="1:3" x14ac:dyDescent="0.4">
      <c r="A147" s="2">
        <v>45658</v>
      </c>
      <c r="B147" s="15">
        <f t="shared" si="8"/>
        <v>29.158759244778352</v>
      </c>
      <c r="C147">
        <f t="shared" si="9"/>
        <v>28.827245916735887</v>
      </c>
    </row>
    <row r="148" spans="1:3" x14ac:dyDescent="0.4">
      <c r="A148" s="2">
        <v>45659</v>
      </c>
      <c r="B148" s="15">
        <f t="shared" si="8"/>
        <v>29.156011992031104</v>
      </c>
      <c r="C148">
        <f t="shared" si="9"/>
        <v>28.824529898201781</v>
      </c>
    </row>
    <row r="149" spans="1:3" x14ac:dyDescent="0.4">
      <c r="A149" s="2">
        <v>45660</v>
      </c>
      <c r="B149" s="15">
        <f t="shared" si="8"/>
        <v>29.153264739283852</v>
      </c>
      <c r="C149">
        <f t="shared" si="9"/>
        <v>28.821813879667673</v>
      </c>
    </row>
    <row r="150" spans="1:3" x14ac:dyDescent="0.4">
      <c r="A150" s="2">
        <v>45661</v>
      </c>
      <c r="B150" s="15">
        <f t="shared" si="8"/>
        <v>29.150517486536582</v>
      </c>
      <c r="C150">
        <f t="shared" si="9"/>
        <v>28.819097861133546</v>
      </c>
    </row>
    <row r="151" spans="1:3" x14ac:dyDescent="0.4">
      <c r="A151" s="2">
        <v>45662</v>
      </c>
      <c r="B151" s="15">
        <f t="shared" si="8"/>
        <v>29.147770233789327</v>
      </c>
      <c r="C151">
        <f t="shared" si="9"/>
        <v>28.81638184259943</v>
      </c>
    </row>
    <row r="152" spans="1:3" x14ac:dyDescent="0.4">
      <c r="A152" s="2">
        <v>45663</v>
      </c>
      <c r="B152" s="15">
        <f t="shared" si="8"/>
        <v>29.145022981042082</v>
      </c>
      <c r="C152">
        <f t="shared" si="9"/>
        <v>28.813665824065328</v>
      </c>
    </row>
    <row r="153" spans="1:3" x14ac:dyDescent="0.4">
      <c r="A153" s="2">
        <v>45664</v>
      </c>
      <c r="B153" s="15">
        <f t="shared" si="8"/>
        <v>29.142275728294837</v>
      </c>
      <c r="C153">
        <f t="shared" si="9"/>
        <v>28.810949805531227</v>
      </c>
    </row>
    <row r="154" spans="1:3" x14ac:dyDescent="0.4">
      <c r="A154" s="2">
        <v>45665</v>
      </c>
      <c r="B154" s="15">
        <f t="shared" si="8"/>
        <v>29.139528475547586</v>
      </c>
      <c r="C154">
        <f t="shared" si="9"/>
        <v>28.808233786997118</v>
      </c>
    </row>
    <row r="155" spans="1:3" x14ac:dyDescent="0.4">
      <c r="A155" s="2">
        <v>45666</v>
      </c>
      <c r="B155" s="15">
        <f t="shared" si="8"/>
        <v>29.136781222800327</v>
      </c>
      <c r="C155">
        <f t="shared" si="9"/>
        <v>28.805517768463002</v>
      </c>
    </row>
    <row r="156" spans="1:3" x14ac:dyDescent="0.4">
      <c r="A156" s="2">
        <v>45667</v>
      </c>
      <c r="B156" s="15">
        <f t="shared" si="8"/>
        <v>29.134033970053082</v>
      </c>
      <c r="C156">
        <f t="shared" si="9"/>
        <v>28.802801749928896</v>
      </c>
    </row>
    <row r="157" spans="1:3" x14ac:dyDescent="0.4">
      <c r="A157" s="2">
        <v>45668</v>
      </c>
      <c r="B157" s="15">
        <f t="shared" si="8"/>
        <v>29.131286717305827</v>
      </c>
      <c r="C157">
        <f t="shared" si="9"/>
        <v>28.800085731394784</v>
      </c>
    </row>
    <row r="158" spans="1:3" x14ac:dyDescent="0.4">
      <c r="A158" s="2">
        <v>45669</v>
      </c>
      <c r="B158" s="15">
        <f t="shared" si="8"/>
        <v>29.128539464558575</v>
      </c>
      <c r="C158">
        <f t="shared" si="9"/>
        <v>28.797369712860675</v>
      </c>
    </row>
    <row r="159" spans="1:3" x14ac:dyDescent="0.4">
      <c r="A159" s="2">
        <v>45670</v>
      </c>
      <c r="B159" s="15">
        <f t="shared" si="8"/>
        <v>29.125792211811319</v>
      </c>
      <c r="C159">
        <f t="shared" si="9"/>
        <v>28.794653694326563</v>
      </c>
    </row>
    <row r="160" spans="1:3" x14ac:dyDescent="0.4">
      <c r="A160" s="2">
        <v>45671</v>
      </c>
      <c r="B160" s="15">
        <f t="shared" si="8"/>
        <v>29.123044959064057</v>
      </c>
      <c r="C160">
        <f t="shared" si="9"/>
        <v>28.791937675792443</v>
      </c>
    </row>
    <row r="161" spans="1:3" x14ac:dyDescent="0.4">
      <c r="A161" s="2">
        <v>45672</v>
      </c>
      <c r="B161" s="15">
        <f t="shared" si="8"/>
        <v>29.120297706316812</v>
      </c>
      <c r="C161">
        <f t="shared" si="9"/>
        <v>28.789221657258338</v>
      </c>
    </row>
    <row r="162" spans="1:3" x14ac:dyDescent="0.4">
      <c r="A162" s="2">
        <v>45673</v>
      </c>
      <c r="B162" s="15">
        <f t="shared" si="8"/>
        <v>29.117550453569557</v>
      </c>
      <c r="C162">
        <f t="shared" si="9"/>
        <v>28.786505638724226</v>
      </c>
    </row>
    <row r="163" spans="1:3" x14ac:dyDescent="0.4">
      <c r="A163" s="2">
        <v>45674</v>
      </c>
      <c r="B163" s="15">
        <f t="shared" si="8"/>
        <v>29.11480320082233</v>
      </c>
      <c r="C163">
        <f t="shared" si="9"/>
        <v>28.783789620190142</v>
      </c>
    </row>
    <row r="164" spans="1:3" x14ac:dyDescent="0.4">
      <c r="A164" s="2">
        <v>45675</v>
      </c>
      <c r="B164" s="15">
        <f t="shared" si="8"/>
        <v>29.112055948075053</v>
      </c>
      <c r="C164">
        <f t="shared" si="9"/>
        <v>28.781073601656008</v>
      </c>
    </row>
    <row r="165" spans="1:3" x14ac:dyDescent="0.4">
      <c r="A165" s="2">
        <v>45676</v>
      </c>
      <c r="B165" s="15">
        <f t="shared" si="8"/>
        <v>29.109308695327812</v>
      </c>
      <c r="C165">
        <f t="shared" si="9"/>
        <v>28.77835758312191</v>
      </c>
    </row>
    <row r="166" spans="1:3" x14ac:dyDescent="0.4">
      <c r="A166" s="2">
        <v>45677</v>
      </c>
      <c r="B166" s="15">
        <f t="shared" si="8"/>
        <v>29.106561442580549</v>
      </c>
      <c r="C166">
        <f t="shared" si="9"/>
        <v>28.775641564587787</v>
      </c>
    </row>
    <row r="167" spans="1:3" x14ac:dyDescent="0.4">
      <c r="A167" s="2">
        <v>45678</v>
      </c>
      <c r="B167" s="15">
        <f t="shared" si="8"/>
        <v>29.103814189833297</v>
      </c>
      <c r="C167">
        <f t="shared" si="9"/>
        <v>28.772925546053678</v>
      </c>
    </row>
    <row r="168" spans="1:3" x14ac:dyDescent="0.4">
      <c r="A168" s="2">
        <v>45679</v>
      </c>
      <c r="B168" s="15">
        <f t="shared" si="8"/>
        <v>29.101066937086056</v>
      </c>
      <c r="C168">
        <f t="shared" si="9"/>
        <v>28.770209527519579</v>
      </c>
    </row>
    <row r="169" spans="1:3" x14ac:dyDescent="0.4">
      <c r="A169" s="2">
        <v>45680</v>
      </c>
      <c r="B169" s="15">
        <f t="shared" si="8"/>
        <v>29.098319684338779</v>
      </c>
      <c r="C169">
        <f t="shared" si="9"/>
        <v>28.767493508985446</v>
      </c>
    </row>
    <row r="170" spans="1:3" x14ac:dyDescent="0.4">
      <c r="A170" s="2">
        <v>45681</v>
      </c>
      <c r="B170" s="15">
        <f t="shared" si="8"/>
        <v>29.095572431591549</v>
      </c>
      <c r="C170">
        <f t="shared" si="9"/>
        <v>28.764777490451355</v>
      </c>
    </row>
    <row r="171" spans="1:3" x14ac:dyDescent="0.4">
      <c r="A171" s="2">
        <v>45682</v>
      </c>
      <c r="B171" s="15">
        <f t="shared" si="8"/>
        <v>29.092825178844283</v>
      </c>
      <c r="C171">
        <f t="shared" si="9"/>
        <v>28.762061471917232</v>
      </c>
    </row>
    <row r="172" spans="1:3" x14ac:dyDescent="0.4">
      <c r="A172" s="2">
        <v>45683</v>
      </c>
      <c r="B172" s="15">
        <f t="shared" si="8"/>
        <v>29.090077926097035</v>
      </c>
      <c r="C172">
        <f t="shared" si="9"/>
        <v>28.759345453383126</v>
      </c>
    </row>
    <row r="173" spans="1:3" x14ac:dyDescent="0.4">
      <c r="A173" s="2">
        <v>45684</v>
      </c>
      <c r="B173" s="15">
        <f t="shared" si="8"/>
        <v>29.087330673349776</v>
      </c>
      <c r="C173">
        <f t="shared" si="9"/>
        <v>28.75662943484901</v>
      </c>
    </row>
    <row r="174" spans="1:3" x14ac:dyDescent="0.4">
      <c r="A174" s="2">
        <v>45685</v>
      </c>
      <c r="B174" s="15">
        <f t="shared" si="8"/>
        <v>29.084583420602527</v>
      </c>
      <c r="C174">
        <f t="shared" si="9"/>
        <v>28.753913416314905</v>
      </c>
    </row>
    <row r="175" spans="1:3" x14ac:dyDescent="0.4">
      <c r="A175" s="2">
        <v>45686</v>
      </c>
      <c r="B175" s="15">
        <f t="shared" si="8"/>
        <v>29.081836167855275</v>
      </c>
      <c r="C175">
        <f t="shared" si="9"/>
        <v>28.751197397780796</v>
      </c>
    </row>
    <row r="176" spans="1:3" x14ac:dyDescent="0.4">
      <c r="A176" s="2">
        <v>45687</v>
      </c>
      <c r="B176" s="15">
        <f t="shared" si="8"/>
        <v>29.079088915108027</v>
      </c>
      <c r="C176">
        <f t="shared" si="9"/>
        <v>28.748481379246687</v>
      </c>
    </row>
    <row r="177" spans="1:3" x14ac:dyDescent="0.4">
      <c r="A177" s="2">
        <v>45688</v>
      </c>
      <c r="B177" s="15">
        <f t="shared" ref="B177:B240" si="10">DURATION(A177,$B$107,2.53%,2.3%,2,1)</f>
        <v>29.076341662360768</v>
      </c>
      <c r="C177">
        <f t="shared" ref="C177:C240" si="11">MDURATION(A177,$B$107,2.53%,2.3%,2,1)</f>
        <v>28.745765360712571</v>
      </c>
    </row>
    <row r="178" spans="1:3" x14ac:dyDescent="0.4">
      <c r="A178" s="2">
        <v>45689</v>
      </c>
      <c r="B178" s="15">
        <f t="shared" si="10"/>
        <v>29.073594409613523</v>
      </c>
      <c r="C178">
        <f t="shared" si="11"/>
        <v>28.74304934217847</v>
      </c>
    </row>
    <row r="179" spans="1:3" x14ac:dyDescent="0.4">
      <c r="A179" s="2">
        <v>45690</v>
      </c>
      <c r="B179" s="15">
        <f t="shared" si="10"/>
        <v>29.070847156866268</v>
      </c>
      <c r="C179">
        <f t="shared" si="11"/>
        <v>28.740333323644357</v>
      </c>
    </row>
    <row r="180" spans="1:3" x14ac:dyDescent="0.4">
      <c r="A180" s="2">
        <v>45691</v>
      </c>
      <c r="B180" s="15">
        <f t="shared" si="10"/>
        <v>29.068099904119016</v>
      </c>
      <c r="C180">
        <f t="shared" si="11"/>
        <v>28.737617305110245</v>
      </c>
    </row>
    <row r="181" spans="1:3" x14ac:dyDescent="0.4">
      <c r="A181" s="2">
        <v>45692</v>
      </c>
      <c r="B181" s="15">
        <f t="shared" si="10"/>
        <v>29.065352651371757</v>
      </c>
      <c r="C181">
        <f t="shared" si="11"/>
        <v>28.734901286576129</v>
      </c>
    </row>
    <row r="182" spans="1:3" x14ac:dyDescent="0.4">
      <c r="A182" s="2">
        <v>45693</v>
      </c>
      <c r="B182" s="15">
        <f t="shared" si="10"/>
        <v>29.062605398624505</v>
      </c>
      <c r="C182">
        <f t="shared" si="11"/>
        <v>28.73218526804202</v>
      </c>
    </row>
    <row r="183" spans="1:3" x14ac:dyDescent="0.4">
      <c r="A183" s="2">
        <v>45694</v>
      </c>
      <c r="B183" s="15">
        <f t="shared" si="10"/>
        <v>29.059858145877261</v>
      </c>
      <c r="C183">
        <f t="shared" si="11"/>
        <v>28.729469249507918</v>
      </c>
    </row>
    <row r="184" spans="1:3" x14ac:dyDescent="0.4">
      <c r="A184" s="2">
        <v>45695</v>
      </c>
      <c r="B184" s="15">
        <f t="shared" si="10"/>
        <v>29.057110893130009</v>
      </c>
      <c r="C184">
        <f t="shared" si="11"/>
        <v>28.726753230973809</v>
      </c>
    </row>
    <row r="185" spans="1:3" x14ac:dyDescent="0.4">
      <c r="A185" s="2">
        <v>45696</v>
      </c>
      <c r="B185" s="15">
        <f t="shared" si="10"/>
        <v>29.054363640382743</v>
      </c>
      <c r="C185">
        <f t="shared" si="11"/>
        <v>28.724037212439683</v>
      </c>
    </row>
    <row r="186" spans="1:3" x14ac:dyDescent="0.4">
      <c r="A186" s="2">
        <v>45697</v>
      </c>
      <c r="B186" s="15">
        <f t="shared" si="10"/>
        <v>29.051616387635512</v>
      </c>
      <c r="C186">
        <f t="shared" si="11"/>
        <v>28.721321193905595</v>
      </c>
    </row>
    <row r="187" spans="1:3" x14ac:dyDescent="0.4">
      <c r="A187" s="2">
        <v>45698</v>
      </c>
      <c r="B187" s="15">
        <f t="shared" si="10"/>
        <v>29.048869134888246</v>
      </c>
      <c r="C187">
        <f t="shared" si="11"/>
        <v>28.718605175371472</v>
      </c>
    </row>
    <row r="188" spans="1:3" x14ac:dyDescent="0.4">
      <c r="A188" s="2">
        <v>45699</v>
      </c>
      <c r="B188" s="15">
        <f t="shared" si="10"/>
        <v>29.046121882140984</v>
      </c>
      <c r="C188">
        <f t="shared" si="11"/>
        <v>28.715889156837353</v>
      </c>
    </row>
    <row r="189" spans="1:3" x14ac:dyDescent="0.4">
      <c r="A189" s="2">
        <v>45700</v>
      </c>
      <c r="B189" s="15">
        <f t="shared" si="10"/>
        <v>29.043374629393732</v>
      </c>
      <c r="C189">
        <f t="shared" si="11"/>
        <v>28.713173138303244</v>
      </c>
    </row>
    <row r="190" spans="1:3" x14ac:dyDescent="0.4">
      <c r="A190" s="2">
        <v>45701</v>
      </c>
      <c r="B190" s="15">
        <f t="shared" si="10"/>
        <v>29.04062737664648</v>
      </c>
      <c r="C190">
        <f t="shared" si="11"/>
        <v>28.710457119769131</v>
      </c>
    </row>
    <row r="191" spans="1:3" x14ac:dyDescent="0.4">
      <c r="A191" s="2">
        <v>45702</v>
      </c>
      <c r="B191" s="15">
        <f t="shared" si="10"/>
        <v>29.037880123899217</v>
      </c>
      <c r="C191">
        <f t="shared" si="11"/>
        <v>28.707741101235012</v>
      </c>
    </row>
    <row r="192" spans="1:3" x14ac:dyDescent="0.4">
      <c r="A192" s="2">
        <v>45703</v>
      </c>
      <c r="B192" s="15">
        <f t="shared" si="10"/>
        <v>29.03513287115199</v>
      </c>
      <c r="C192">
        <f t="shared" si="11"/>
        <v>28.705025082700928</v>
      </c>
    </row>
    <row r="193" spans="1:3" x14ac:dyDescent="0.4">
      <c r="A193" s="2">
        <v>45704</v>
      </c>
      <c r="B193" s="15">
        <f t="shared" si="10"/>
        <v>29.032385618404724</v>
      </c>
      <c r="C193">
        <f t="shared" si="11"/>
        <v>28.702309064166805</v>
      </c>
    </row>
    <row r="194" spans="1:3" x14ac:dyDescent="0.4">
      <c r="A194" s="2">
        <v>45705</v>
      </c>
      <c r="B194" s="15">
        <f t="shared" si="10"/>
        <v>29.029638365657483</v>
      </c>
      <c r="C194">
        <f t="shared" si="11"/>
        <v>28.699593045632707</v>
      </c>
    </row>
    <row r="195" spans="1:3" x14ac:dyDescent="0.4">
      <c r="A195" s="2">
        <v>45706</v>
      </c>
      <c r="B195" s="15">
        <f t="shared" si="10"/>
        <v>29.026891112910228</v>
      </c>
      <c r="C195">
        <f t="shared" si="11"/>
        <v>28.696877027098591</v>
      </c>
    </row>
    <row r="196" spans="1:3" x14ac:dyDescent="0.4">
      <c r="A196" s="2">
        <v>45707</v>
      </c>
      <c r="B196" s="15">
        <f t="shared" si="10"/>
        <v>29.024143860162976</v>
      </c>
      <c r="C196">
        <f t="shared" si="11"/>
        <v>28.694161008564482</v>
      </c>
    </row>
    <row r="197" spans="1:3" x14ac:dyDescent="0.4">
      <c r="A197" s="2">
        <v>45708</v>
      </c>
      <c r="B197" s="15">
        <f t="shared" si="10"/>
        <v>29.021396607415717</v>
      </c>
      <c r="C197">
        <f t="shared" si="11"/>
        <v>28.691444990030366</v>
      </c>
    </row>
    <row r="198" spans="1:3" x14ac:dyDescent="0.4">
      <c r="A198" s="2">
        <v>45709</v>
      </c>
      <c r="B198" s="15">
        <f t="shared" si="10"/>
        <v>29.018649354668455</v>
      </c>
      <c r="C198">
        <f t="shared" si="11"/>
        <v>28.688728971496246</v>
      </c>
    </row>
    <row r="199" spans="1:3" x14ac:dyDescent="0.4">
      <c r="A199" s="2">
        <v>45710</v>
      </c>
      <c r="B199" s="15">
        <f t="shared" si="10"/>
        <v>29.015902101921217</v>
      </c>
      <c r="C199">
        <f t="shared" si="11"/>
        <v>28.686012952962152</v>
      </c>
    </row>
    <row r="200" spans="1:3" x14ac:dyDescent="0.4">
      <c r="A200" s="2">
        <v>45711</v>
      </c>
      <c r="B200" s="15">
        <f t="shared" si="10"/>
        <v>29.013154849173961</v>
      </c>
      <c r="C200">
        <f t="shared" si="11"/>
        <v>28.683296934428036</v>
      </c>
    </row>
    <row r="201" spans="1:3" x14ac:dyDescent="0.4">
      <c r="A201" s="2">
        <v>45712</v>
      </c>
      <c r="B201" s="15">
        <f t="shared" si="10"/>
        <v>29.010407596426706</v>
      </c>
      <c r="C201">
        <f t="shared" si="11"/>
        <v>28.680580915893923</v>
      </c>
    </row>
    <row r="202" spans="1:3" x14ac:dyDescent="0.4">
      <c r="A202" s="2">
        <v>45713</v>
      </c>
      <c r="B202" s="15">
        <f t="shared" si="10"/>
        <v>29.007660343679447</v>
      </c>
      <c r="C202">
        <f t="shared" si="11"/>
        <v>28.677864897359807</v>
      </c>
    </row>
    <row r="203" spans="1:3" x14ac:dyDescent="0.4">
      <c r="A203" s="2">
        <v>45714</v>
      </c>
      <c r="B203" s="15">
        <f t="shared" si="10"/>
        <v>29.004913090932185</v>
      </c>
      <c r="C203">
        <f t="shared" si="11"/>
        <v>28.675148878825688</v>
      </c>
    </row>
    <row r="204" spans="1:3" x14ac:dyDescent="0.4">
      <c r="A204" s="2">
        <v>45715</v>
      </c>
      <c r="B204" s="15">
        <f t="shared" si="10"/>
        <v>29.002165838184933</v>
      </c>
      <c r="C204">
        <f t="shared" si="11"/>
        <v>28.672432860291579</v>
      </c>
    </row>
    <row r="205" spans="1:3" x14ac:dyDescent="0.4">
      <c r="A205" s="2">
        <v>45716</v>
      </c>
      <c r="B205" s="15">
        <f t="shared" si="10"/>
        <v>28.999418585437684</v>
      </c>
      <c r="C205">
        <f t="shared" si="11"/>
        <v>28.66971684175747</v>
      </c>
    </row>
    <row r="206" spans="1:3" x14ac:dyDescent="0.4">
      <c r="A206" s="2">
        <v>45717</v>
      </c>
      <c r="B206" s="15">
        <f t="shared" si="10"/>
        <v>28.996671332690443</v>
      </c>
      <c r="C206">
        <f t="shared" si="11"/>
        <v>28.667000823223372</v>
      </c>
    </row>
    <row r="207" spans="1:3" x14ac:dyDescent="0.4">
      <c r="A207" s="2">
        <v>45718</v>
      </c>
      <c r="B207" s="15">
        <f t="shared" si="10"/>
        <v>28.993924079943188</v>
      </c>
      <c r="C207">
        <f t="shared" si="11"/>
        <v>28.66428480468926</v>
      </c>
    </row>
    <row r="208" spans="1:3" x14ac:dyDescent="0.4">
      <c r="A208" s="2">
        <v>45719</v>
      </c>
      <c r="B208" s="15">
        <f t="shared" si="10"/>
        <v>28.991176827195932</v>
      </c>
      <c r="C208">
        <f t="shared" si="11"/>
        <v>28.661568786155147</v>
      </c>
    </row>
    <row r="209" spans="1:3" x14ac:dyDescent="0.4">
      <c r="A209" s="2">
        <v>45720</v>
      </c>
      <c r="B209" s="15">
        <f t="shared" si="10"/>
        <v>28.988429574448695</v>
      </c>
      <c r="C209">
        <f t="shared" si="11"/>
        <v>28.658852767621052</v>
      </c>
    </row>
    <row r="210" spans="1:3" x14ac:dyDescent="0.4">
      <c r="A210" s="2">
        <v>45721</v>
      </c>
      <c r="B210" s="15">
        <f t="shared" si="10"/>
        <v>28.985682321701422</v>
      </c>
      <c r="C210">
        <f t="shared" si="11"/>
        <v>28.656136749086919</v>
      </c>
    </row>
    <row r="211" spans="1:3" x14ac:dyDescent="0.4">
      <c r="A211" s="2">
        <v>45722</v>
      </c>
      <c r="B211" s="15">
        <f t="shared" si="10"/>
        <v>28.982935068954184</v>
      </c>
      <c r="C211">
        <f t="shared" si="11"/>
        <v>28.653420730552824</v>
      </c>
    </row>
    <row r="212" spans="1:3" x14ac:dyDescent="0.4">
      <c r="A212" s="2">
        <v>45723</v>
      </c>
      <c r="B212" s="15">
        <f t="shared" si="10"/>
        <v>28.980187816206932</v>
      </c>
      <c r="C212">
        <f t="shared" si="11"/>
        <v>28.650704712018715</v>
      </c>
    </row>
    <row r="213" spans="1:3" x14ac:dyDescent="0.4">
      <c r="A213" s="2">
        <v>45724</v>
      </c>
      <c r="B213" s="15">
        <f t="shared" si="10"/>
        <v>28.977440563459666</v>
      </c>
      <c r="C213">
        <f t="shared" si="11"/>
        <v>28.647988693484592</v>
      </c>
    </row>
    <row r="214" spans="1:3" x14ac:dyDescent="0.4">
      <c r="A214" s="2">
        <v>45725</v>
      </c>
      <c r="B214" s="15">
        <f t="shared" si="10"/>
        <v>28.974693310712421</v>
      </c>
      <c r="C214">
        <f t="shared" si="11"/>
        <v>28.64527267495049</v>
      </c>
    </row>
    <row r="215" spans="1:3" x14ac:dyDescent="0.4">
      <c r="A215" s="2">
        <v>45726</v>
      </c>
      <c r="B215" s="15">
        <f t="shared" si="10"/>
        <v>28.971946057965173</v>
      </c>
      <c r="C215">
        <f t="shared" si="11"/>
        <v>28.642556656416382</v>
      </c>
    </row>
    <row r="216" spans="1:3" x14ac:dyDescent="0.4">
      <c r="A216" s="2">
        <v>45727</v>
      </c>
      <c r="B216" s="15">
        <f t="shared" si="10"/>
        <v>28.969198805217928</v>
      </c>
      <c r="C216">
        <f t="shared" si="11"/>
        <v>28.63984063788228</v>
      </c>
    </row>
    <row r="217" spans="1:3" x14ac:dyDescent="0.4">
      <c r="A217" s="2">
        <v>45728</v>
      </c>
      <c r="B217" s="15">
        <f t="shared" si="10"/>
        <v>28.966451552470662</v>
      </c>
      <c r="C217">
        <f t="shared" si="11"/>
        <v>28.637124619348157</v>
      </c>
    </row>
    <row r="218" spans="1:3" x14ac:dyDescent="0.4">
      <c r="A218" s="2">
        <v>45729</v>
      </c>
      <c r="B218" s="15">
        <f t="shared" si="10"/>
        <v>28.963704299723414</v>
      </c>
      <c r="C218">
        <f t="shared" si="11"/>
        <v>28.634408600814051</v>
      </c>
    </row>
    <row r="219" spans="1:3" x14ac:dyDescent="0.4">
      <c r="A219" s="2">
        <v>45730</v>
      </c>
      <c r="B219" s="15">
        <f t="shared" si="10"/>
        <v>28.96095704697618</v>
      </c>
      <c r="C219">
        <f t="shared" si="11"/>
        <v>28.631692582279957</v>
      </c>
    </row>
    <row r="220" spans="1:3" x14ac:dyDescent="0.4">
      <c r="A220" s="2">
        <v>45731</v>
      </c>
      <c r="B220" s="15">
        <f t="shared" si="10"/>
        <v>28.9582097942289</v>
      </c>
      <c r="C220">
        <f t="shared" si="11"/>
        <v>28.62897656374582</v>
      </c>
    </row>
    <row r="221" spans="1:3" x14ac:dyDescent="0.4">
      <c r="A221" s="2">
        <v>45732</v>
      </c>
      <c r="B221" s="15">
        <f t="shared" si="10"/>
        <v>28.955462541481648</v>
      </c>
      <c r="C221">
        <f t="shared" si="11"/>
        <v>28.626260545211711</v>
      </c>
    </row>
    <row r="222" spans="1:3" x14ac:dyDescent="0.4">
      <c r="A222" s="2">
        <v>45733</v>
      </c>
      <c r="B222" s="15">
        <f t="shared" si="10"/>
        <v>28.952715288734392</v>
      </c>
      <c r="C222">
        <f t="shared" si="11"/>
        <v>28.623544526677598</v>
      </c>
    </row>
    <row r="223" spans="1:3" x14ac:dyDescent="0.4">
      <c r="A223" s="2">
        <v>45734</v>
      </c>
      <c r="B223" s="15">
        <f t="shared" si="10"/>
        <v>28.949968035987158</v>
      </c>
      <c r="C223">
        <f t="shared" si="11"/>
        <v>28.620828508143507</v>
      </c>
    </row>
    <row r="224" spans="1:3" x14ac:dyDescent="0.4">
      <c r="A224" s="2">
        <v>45735</v>
      </c>
      <c r="B224" s="15">
        <f t="shared" si="10"/>
        <v>28.947220783239906</v>
      </c>
      <c r="C224">
        <f t="shared" si="11"/>
        <v>28.618112489609395</v>
      </c>
    </row>
    <row r="225" spans="1:3" x14ac:dyDescent="0.4">
      <c r="A225" s="2">
        <v>45736</v>
      </c>
      <c r="B225" s="15">
        <f t="shared" si="10"/>
        <v>28.944473530492651</v>
      </c>
      <c r="C225">
        <f t="shared" si="11"/>
        <v>28.615396471075282</v>
      </c>
    </row>
    <row r="226" spans="1:3" x14ac:dyDescent="0.4">
      <c r="A226" s="2">
        <v>45737</v>
      </c>
      <c r="B226" s="15">
        <f t="shared" si="10"/>
        <v>28.941726277745389</v>
      </c>
      <c r="C226">
        <f t="shared" si="11"/>
        <v>28.612680452541163</v>
      </c>
    </row>
    <row r="227" spans="1:3" x14ac:dyDescent="0.4">
      <c r="A227" s="2">
        <v>45738</v>
      </c>
      <c r="B227" s="15">
        <f t="shared" si="10"/>
        <v>28.93897902499814</v>
      </c>
      <c r="C227">
        <f t="shared" si="11"/>
        <v>28.609964434007058</v>
      </c>
    </row>
    <row r="228" spans="1:3" x14ac:dyDescent="0.4">
      <c r="A228" s="2">
        <v>45739</v>
      </c>
      <c r="B228" s="15">
        <f t="shared" si="10"/>
        <v>28.936231772250881</v>
      </c>
      <c r="C228">
        <f t="shared" si="11"/>
        <v>28.607248415472942</v>
      </c>
    </row>
    <row r="229" spans="1:3" x14ac:dyDescent="0.4">
      <c r="A229" s="2">
        <v>45740</v>
      </c>
      <c r="B229" s="15">
        <f t="shared" si="10"/>
        <v>28.933484519503619</v>
      </c>
      <c r="C229">
        <f t="shared" si="11"/>
        <v>28.604532396938822</v>
      </c>
    </row>
    <row r="230" spans="1:3" x14ac:dyDescent="0.4">
      <c r="A230" s="2">
        <v>45741</v>
      </c>
      <c r="B230" s="15">
        <f t="shared" si="10"/>
        <v>28.930737266756388</v>
      </c>
      <c r="C230">
        <f t="shared" si="11"/>
        <v>28.601816378404731</v>
      </c>
    </row>
    <row r="231" spans="1:3" x14ac:dyDescent="0.4">
      <c r="A231" s="2">
        <v>45742</v>
      </c>
      <c r="B231" s="15">
        <f t="shared" si="10"/>
        <v>28.927990014009115</v>
      </c>
      <c r="C231">
        <f t="shared" si="11"/>
        <v>28.599100359870601</v>
      </c>
    </row>
    <row r="232" spans="1:3" x14ac:dyDescent="0.4">
      <c r="A232" s="2">
        <v>45743</v>
      </c>
      <c r="B232" s="15">
        <f t="shared" si="10"/>
        <v>28.92524276126186</v>
      </c>
      <c r="C232">
        <f t="shared" si="11"/>
        <v>28.596384341336488</v>
      </c>
    </row>
    <row r="233" spans="1:3" x14ac:dyDescent="0.4">
      <c r="A233" s="2">
        <v>45744</v>
      </c>
      <c r="B233" s="15">
        <f t="shared" si="10"/>
        <v>28.922495508514608</v>
      </c>
      <c r="C233">
        <f t="shared" si="11"/>
        <v>28.59366832280238</v>
      </c>
    </row>
    <row r="234" spans="1:3" x14ac:dyDescent="0.4">
      <c r="A234" s="2">
        <v>45745</v>
      </c>
      <c r="B234" s="15">
        <f t="shared" si="10"/>
        <v>28.919748255767367</v>
      </c>
      <c r="C234">
        <f t="shared" si="11"/>
        <v>28.590952304268278</v>
      </c>
    </row>
    <row r="235" spans="1:3" x14ac:dyDescent="0.4">
      <c r="A235" s="2">
        <v>45746</v>
      </c>
      <c r="B235" s="15">
        <f t="shared" si="10"/>
        <v>28.917001003020111</v>
      </c>
      <c r="C235">
        <f t="shared" si="11"/>
        <v>28.588236285734165</v>
      </c>
    </row>
    <row r="236" spans="1:3" x14ac:dyDescent="0.4">
      <c r="A236" s="2">
        <v>45747</v>
      </c>
      <c r="B236" s="15">
        <f t="shared" si="10"/>
        <v>28.914253750272856</v>
      </c>
      <c r="C236">
        <f t="shared" si="11"/>
        <v>28.585520267200053</v>
      </c>
    </row>
    <row r="237" spans="1:3" x14ac:dyDescent="0.4">
      <c r="A237" s="2">
        <v>45748</v>
      </c>
      <c r="B237" s="15">
        <f t="shared" si="10"/>
        <v>28.9115064975256</v>
      </c>
      <c r="C237">
        <f t="shared" si="11"/>
        <v>28.582804248665941</v>
      </c>
    </row>
    <row r="238" spans="1:3" x14ac:dyDescent="0.4">
      <c r="A238" s="2">
        <v>45749</v>
      </c>
      <c r="B238" s="15">
        <f t="shared" si="10"/>
        <v>28.908759244778345</v>
      </c>
      <c r="C238">
        <f t="shared" si="11"/>
        <v>28.580088230131828</v>
      </c>
    </row>
    <row r="239" spans="1:3" x14ac:dyDescent="0.4">
      <c r="A239" s="2">
        <v>45750</v>
      </c>
      <c r="B239" s="15">
        <f t="shared" si="10"/>
        <v>28.9060119920311</v>
      </c>
      <c r="C239">
        <f t="shared" si="11"/>
        <v>28.577372211597723</v>
      </c>
    </row>
    <row r="240" spans="1:3" x14ac:dyDescent="0.4">
      <c r="A240" s="2">
        <v>45751</v>
      </c>
      <c r="B240" s="15">
        <f t="shared" si="10"/>
        <v>28.903264739283838</v>
      </c>
      <c r="C240">
        <f t="shared" si="11"/>
        <v>28.574656193063603</v>
      </c>
    </row>
    <row r="241" spans="1:3" x14ac:dyDescent="0.4">
      <c r="A241" s="2">
        <v>45752</v>
      </c>
      <c r="B241" s="15">
        <f t="shared" ref="B241:B304" si="12">DURATION(A241,$B$107,2.53%,2.3%,2,1)</f>
        <v>28.900517486536589</v>
      </c>
      <c r="C241">
        <f t="shared" ref="C241:C304" si="13">MDURATION(A241,$B$107,2.53%,2.3%,2,1)</f>
        <v>28.571940174529498</v>
      </c>
    </row>
    <row r="242" spans="1:3" x14ac:dyDescent="0.4">
      <c r="A242" s="2">
        <v>45753</v>
      </c>
      <c r="B242" s="15">
        <f t="shared" si="12"/>
        <v>28.897770233789345</v>
      </c>
      <c r="C242">
        <f t="shared" si="13"/>
        <v>28.569224155995396</v>
      </c>
    </row>
    <row r="243" spans="1:3" x14ac:dyDescent="0.4">
      <c r="A243" s="2">
        <v>45754</v>
      </c>
      <c r="B243" s="15">
        <f t="shared" si="12"/>
        <v>28.895022981042082</v>
      </c>
      <c r="C243">
        <f t="shared" si="13"/>
        <v>28.566508137461277</v>
      </c>
    </row>
    <row r="244" spans="1:3" x14ac:dyDescent="0.4">
      <c r="A244" s="2">
        <v>45755</v>
      </c>
      <c r="B244" s="15">
        <f t="shared" si="12"/>
        <v>28.892275728294841</v>
      </c>
      <c r="C244">
        <f t="shared" si="13"/>
        <v>28.563792118927175</v>
      </c>
    </row>
    <row r="245" spans="1:3" x14ac:dyDescent="0.4">
      <c r="A245" s="2">
        <v>45756</v>
      </c>
      <c r="B245" s="15">
        <f t="shared" si="12"/>
        <v>28.889528475547579</v>
      </c>
      <c r="C245">
        <f t="shared" si="13"/>
        <v>28.561076100393056</v>
      </c>
    </row>
    <row r="246" spans="1:3" x14ac:dyDescent="0.4">
      <c r="A246" s="2">
        <v>45757</v>
      </c>
      <c r="B246" s="15">
        <f t="shared" si="12"/>
        <v>28.886781222800323</v>
      </c>
      <c r="C246">
        <f t="shared" si="13"/>
        <v>28.558360081858943</v>
      </c>
    </row>
    <row r="247" spans="1:3" x14ac:dyDescent="0.4">
      <c r="A247" s="2">
        <v>45758</v>
      </c>
      <c r="B247" s="15">
        <f t="shared" si="12"/>
        <v>28.884033970053071</v>
      </c>
      <c r="C247">
        <f t="shared" si="13"/>
        <v>28.555644063324834</v>
      </c>
    </row>
    <row r="248" spans="1:3" x14ac:dyDescent="0.4">
      <c r="A248" s="2">
        <v>45759</v>
      </c>
      <c r="B248" s="15">
        <f t="shared" si="12"/>
        <v>28.881286717305844</v>
      </c>
      <c r="C248">
        <f t="shared" si="13"/>
        <v>28.55292804479075</v>
      </c>
    </row>
    <row r="249" spans="1:3" x14ac:dyDescent="0.4">
      <c r="A249" s="2">
        <v>45760</v>
      </c>
      <c r="B249" s="15">
        <f t="shared" si="12"/>
        <v>28.878539464558582</v>
      </c>
      <c r="C249">
        <f t="shared" si="13"/>
        <v>28.550212026256627</v>
      </c>
    </row>
    <row r="250" spans="1:3" x14ac:dyDescent="0.4">
      <c r="A250" s="2">
        <v>45761</v>
      </c>
      <c r="B250" s="15">
        <f t="shared" si="12"/>
        <v>28.875792211811323</v>
      </c>
      <c r="C250">
        <f t="shared" si="13"/>
        <v>28.547496007722511</v>
      </c>
    </row>
    <row r="251" spans="1:3" x14ac:dyDescent="0.4">
      <c r="A251" s="2">
        <v>45762</v>
      </c>
      <c r="B251" s="15">
        <f t="shared" si="12"/>
        <v>28.87304495906406</v>
      </c>
      <c r="C251">
        <f t="shared" si="13"/>
        <v>28.544779989188392</v>
      </c>
    </row>
    <row r="252" spans="1:3" x14ac:dyDescent="0.4">
      <c r="A252" s="2">
        <v>45763</v>
      </c>
      <c r="B252" s="15">
        <f t="shared" si="12"/>
        <v>28.870297706316812</v>
      </c>
      <c r="C252">
        <f t="shared" si="13"/>
        <v>28.542063970654286</v>
      </c>
    </row>
    <row r="253" spans="1:3" x14ac:dyDescent="0.4">
      <c r="A253" s="2">
        <v>45764</v>
      </c>
      <c r="B253" s="15">
        <f t="shared" si="12"/>
        <v>28.867550453569571</v>
      </c>
      <c r="C253">
        <f t="shared" si="13"/>
        <v>28.539347952120188</v>
      </c>
    </row>
    <row r="254" spans="1:3" x14ac:dyDescent="0.4">
      <c r="A254" s="2">
        <v>45765</v>
      </c>
      <c r="B254" s="15">
        <f t="shared" si="12"/>
        <v>28.864803200822298</v>
      </c>
      <c r="C254">
        <f t="shared" si="13"/>
        <v>28.536631933586055</v>
      </c>
    </row>
    <row r="255" spans="1:3" x14ac:dyDescent="0.4">
      <c r="A255" s="2">
        <v>45766</v>
      </c>
      <c r="B255" s="15">
        <f t="shared" si="12"/>
        <v>28.862055948075053</v>
      </c>
      <c r="C255">
        <f t="shared" si="13"/>
        <v>28.533915915051953</v>
      </c>
    </row>
    <row r="256" spans="1:3" x14ac:dyDescent="0.4">
      <c r="A256" s="2">
        <v>45767</v>
      </c>
      <c r="B256" s="15">
        <f t="shared" si="12"/>
        <v>28.859308695327808</v>
      </c>
      <c r="C256">
        <f t="shared" si="13"/>
        <v>28.531199896517851</v>
      </c>
    </row>
    <row r="257" spans="1:3" x14ac:dyDescent="0.4">
      <c r="A257" s="2">
        <v>45768</v>
      </c>
      <c r="B257" s="15">
        <f t="shared" si="12"/>
        <v>28.856561442580542</v>
      </c>
      <c r="C257">
        <f t="shared" si="13"/>
        <v>28.528483877983728</v>
      </c>
    </row>
    <row r="258" spans="1:3" x14ac:dyDescent="0.4">
      <c r="A258" s="2">
        <v>45769</v>
      </c>
      <c r="B258" s="15">
        <f t="shared" si="12"/>
        <v>28.853814189833294</v>
      </c>
      <c r="C258">
        <f t="shared" si="13"/>
        <v>28.525767859449623</v>
      </c>
    </row>
    <row r="259" spans="1:3" x14ac:dyDescent="0.4">
      <c r="A259" s="2">
        <v>45770</v>
      </c>
      <c r="B259" s="15">
        <f t="shared" si="12"/>
        <v>28.851066937086042</v>
      </c>
      <c r="C259">
        <f t="shared" si="13"/>
        <v>28.52305184091551</v>
      </c>
    </row>
    <row r="260" spans="1:3" x14ac:dyDescent="0.4">
      <c r="A260" s="2">
        <v>45771</v>
      </c>
      <c r="B260" s="15">
        <f t="shared" si="12"/>
        <v>28.848319684338794</v>
      </c>
      <c r="C260">
        <f t="shared" si="13"/>
        <v>28.520335822381405</v>
      </c>
    </row>
    <row r="261" spans="1:3" x14ac:dyDescent="0.4">
      <c r="A261" s="2">
        <v>45772</v>
      </c>
      <c r="B261" s="15">
        <f t="shared" si="12"/>
        <v>28.845572431591535</v>
      </c>
      <c r="C261">
        <f t="shared" si="13"/>
        <v>28.517619803847289</v>
      </c>
    </row>
    <row r="262" spans="1:3" x14ac:dyDescent="0.4">
      <c r="A262" s="2">
        <v>45773</v>
      </c>
      <c r="B262" s="15">
        <f t="shared" si="12"/>
        <v>28.842825178844283</v>
      </c>
      <c r="C262">
        <f t="shared" si="13"/>
        <v>28.51490378531318</v>
      </c>
    </row>
    <row r="263" spans="1:3" x14ac:dyDescent="0.4">
      <c r="A263" s="2">
        <v>45774</v>
      </c>
      <c r="B263" s="15">
        <f t="shared" si="12"/>
        <v>28.840077926097035</v>
      </c>
      <c r="C263">
        <f t="shared" si="13"/>
        <v>28.512187766779075</v>
      </c>
    </row>
    <row r="264" spans="1:3" x14ac:dyDescent="0.4">
      <c r="A264" s="2">
        <v>45775</v>
      </c>
      <c r="B264" s="15">
        <f t="shared" si="12"/>
        <v>28.837330673349804</v>
      </c>
      <c r="C264">
        <f t="shared" si="13"/>
        <v>28.509471748244984</v>
      </c>
    </row>
    <row r="265" spans="1:3" x14ac:dyDescent="0.4">
      <c r="A265" s="2">
        <v>45776</v>
      </c>
      <c r="B265" s="15">
        <f t="shared" si="12"/>
        <v>28.834583420602531</v>
      </c>
      <c r="C265">
        <f t="shared" si="13"/>
        <v>28.506755729710854</v>
      </c>
    </row>
    <row r="266" spans="1:3" x14ac:dyDescent="0.4">
      <c r="A266" s="2">
        <v>45777</v>
      </c>
      <c r="B266" s="15">
        <f t="shared" si="12"/>
        <v>28.831836167855279</v>
      </c>
      <c r="C266">
        <f t="shared" si="13"/>
        <v>28.504039711176745</v>
      </c>
    </row>
    <row r="267" spans="1:3" x14ac:dyDescent="0.4">
      <c r="A267" s="2">
        <v>45778</v>
      </c>
      <c r="B267" s="15">
        <f t="shared" si="12"/>
        <v>28.829088915108009</v>
      </c>
      <c r="C267">
        <f t="shared" si="13"/>
        <v>28.501323692642618</v>
      </c>
    </row>
    <row r="268" spans="1:3" x14ac:dyDescent="0.4">
      <c r="A268" s="2">
        <v>45779</v>
      </c>
      <c r="B268" s="15">
        <f t="shared" si="12"/>
        <v>28.826341662360768</v>
      </c>
      <c r="C268">
        <f t="shared" si="13"/>
        <v>28.49860767410852</v>
      </c>
    </row>
    <row r="269" spans="1:3" x14ac:dyDescent="0.4">
      <c r="A269" s="2">
        <v>45780</v>
      </c>
      <c r="B269" s="15">
        <f t="shared" si="12"/>
        <v>28.823594409613523</v>
      </c>
      <c r="C269">
        <f t="shared" si="13"/>
        <v>28.495891655574415</v>
      </c>
    </row>
    <row r="270" spans="1:3" x14ac:dyDescent="0.4">
      <c r="A270" s="2">
        <v>45781</v>
      </c>
      <c r="B270" s="15">
        <f t="shared" si="12"/>
        <v>28.820847156866261</v>
      </c>
      <c r="C270">
        <f t="shared" si="13"/>
        <v>28.493175637040295</v>
      </c>
    </row>
    <row r="271" spans="1:3" x14ac:dyDescent="0.4">
      <c r="A271" s="2">
        <v>45782</v>
      </c>
      <c r="B271" s="15">
        <f t="shared" si="12"/>
        <v>28.818099904119016</v>
      </c>
      <c r="C271">
        <f t="shared" si="13"/>
        <v>28.490459618506193</v>
      </c>
    </row>
    <row r="272" spans="1:3" x14ac:dyDescent="0.4">
      <c r="A272" s="2">
        <v>45783</v>
      </c>
      <c r="B272" s="15">
        <f t="shared" si="12"/>
        <v>28.815352651371764</v>
      </c>
      <c r="C272">
        <f t="shared" si="13"/>
        <v>28.487743599972084</v>
      </c>
    </row>
    <row r="273" spans="1:3" x14ac:dyDescent="0.4">
      <c r="A273" s="2">
        <v>45784</v>
      </c>
      <c r="B273" s="15">
        <f t="shared" si="12"/>
        <v>28.812605398624505</v>
      </c>
      <c r="C273">
        <f t="shared" si="13"/>
        <v>28.485027581437969</v>
      </c>
    </row>
    <row r="274" spans="1:3" x14ac:dyDescent="0.4">
      <c r="A274" s="2">
        <v>45785</v>
      </c>
      <c r="B274" s="15">
        <f t="shared" si="12"/>
        <v>28.809858145877257</v>
      </c>
      <c r="C274">
        <f t="shared" si="13"/>
        <v>28.48231156290386</v>
      </c>
    </row>
    <row r="275" spans="1:3" x14ac:dyDescent="0.4">
      <c r="A275" s="2">
        <v>45786</v>
      </c>
      <c r="B275" s="15">
        <f t="shared" si="12"/>
        <v>28.807110893129991</v>
      </c>
      <c r="C275">
        <f t="shared" si="13"/>
        <v>28.479595544369737</v>
      </c>
    </row>
    <row r="276" spans="1:3" x14ac:dyDescent="0.4">
      <c r="A276" s="2">
        <v>45787</v>
      </c>
      <c r="B276" s="15">
        <f t="shared" si="12"/>
        <v>28.804363640382761</v>
      </c>
      <c r="C276">
        <f t="shared" si="13"/>
        <v>28.476879525835649</v>
      </c>
    </row>
    <row r="277" spans="1:3" x14ac:dyDescent="0.4">
      <c r="A277" s="2">
        <v>45788</v>
      </c>
      <c r="B277" s="15">
        <f t="shared" si="12"/>
        <v>28.801616387635502</v>
      </c>
      <c r="C277">
        <f t="shared" si="13"/>
        <v>28.474163507301533</v>
      </c>
    </row>
    <row r="278" spans="1:3" x14ac:dyDescent="0.4">
      <c r="A278" s="2">
        <v>45789</v>
      </c>
      <c r="B278" s="15">
        <f t="shared" si="12"/>
        <v>28.79886913488825</v>
      </c>
      <c r="C278">
        <f t="shared" si="13"/>
        <v>28.471447488767424</v>
      </c>
    </row>
    <row r="279" spans="1:3" x14ac:dyDescent="0.4">
      <c r="A279" s="2">
        <v>45790</v>
      </c>
      <c r="B279" s="15">
        <f t="shared" si="12"/>
        <v>28.796121882140991</v>
      </c>
      <c r="C279">
        <f t="shared" si="13"/>
        <v>28.468731470233305</v>
      </c>
    </row>
    <row r="280" spans="1:3" x14ac:dyDescent="0.4">
      <c r="A280" s="2">
        <v>45791</v>
      </c>
      <c r="B280" s="15">
        <f t="shared" si="12"/>
        <v>28.793374629393742</v>
      </c>
      <c r="C280">
        <f t="shared" si="13"/>
        <v>28.466015451699199</v>
      </c>
    </row>
    <row r="281" spans="1:3" x14ac:dyDescent="0.4">
      <c r="A281" s="2">
        <v>45792</v>
      </c>
      <c r="B281" s="15">
        <f t="shared" si="12"/>
        <v>28.790627376646476</v>
      </c>
      <c r="C281">
        <f t="shared" si="13"/>
        <v>28.463299433165076</v>
      </c>
    </row>
    <row r="282" spans="1:3" x14ac:dyDescent="0.4">
      <c r="A282" s="2">
        <v>45793</v>
      </c>
      <c r="B282" s="15">
        <f t="shared" si="12"/>
        <v>28.787880123899235</v>
      </c>
      <c r="C282">
        <f t="shared" si="13"/>
        <v>28.460583414630978</v>
      </c>
    </row>
    <row r="283" spans="1:3" x14ac:dyDescent="0.4">
      <c r="A283" s="2">
        <v>45794</v>
      </c>
      <c r="B283" s="15">
        <f t="shared" si="12"/>
        <v>28.785132871151969</v>
      </c>
      <c r="C283">
        <f t="shared" si="13"/>
        <v>28.457867396096855</v>
      </c>
    </row>
    <row r="284" spans="1:3" x14ac:dyDescent="0.4">
      <c r="A284" s="2">
        <v>45795</v>
      </c>
      <c r="B284" s="15">
        <f t="shared" si="12"/>
        <v>28.782385618404724</v>
      </c>
      <c r="C284">
        <f t="shared" si="13"/>
        <v>28.45515137756275</v>
      </c>
    </row>
    <row r="285" spans="1:3" x14ac:dyDescent="0.4">
      <c r="A285" s="2">
        <v>45796</v>
      </c>
      <c r="B285" s="15">
        <f t="shared" si="12"/>
        <v>28.77963836565748</v>
      </c>
      <c r="C285">
        <f t="shared" si="13"/>
        <v>28.452435359028648</v>
      </c>
    </row>
    <row r="286" spans="1:3" x14ac:dyDescent="0.4">
      <c r="A286" s="2">
        <v>45797</v>
      </c>
      <c r="B286" s="15">
        <f t="shared" si="12"/>
        <v>28.776891112910238</v>
      </c>
      <c r="C286">
        <f t="shared" si="13"/>
        <v>28.44971934049455</v>
      </c>
    </row>
    <row r="287" spans="1:3" x14ac:dyDescent="0.4">
      <c r="A287" s="2">
        <v>45798</v>
      </c>
      <c r="B287" s="15">
        <f t="shared" si="12"/>
        <v>28.77414386016298</v>
      </c>
      <c r="C287">
        <f t="shared" si="13"/>
        <v>28.447003321960434</v>
      </c>
    </row>
    <row r="288" spans="1:3" x14ac:dyDescent="0.4">
      <c r="A288" s="2">
        <v>45799</v>
      </c>
      <c r="B288" s="15">
        <f t="shared" si="12"/>
        <v>28.771396607415721</v>
      </c>
      <c r="C288">
        <f t="shared" si="13"/>
        <v>28.444287303426314</v>
      </c>
    </row>
    <row r="289" spans="1:3" x14ac:dyDescent="0.4">
      <c r="A289" s="2">
        <v>45800</v>
      </c>
      <c r="B289" s="15">
        <f t="shared" si="12"/>
        <v>28.768649354668465</v>
      </c>
      <c r="C289">
        <f t="shared" si="13"/>
        <v>28.441571284892202</v>
      </c>
    </row>
    <row r="290" spans="1:3" x14ac:dyDescent="0.4">
      <c r="A290" s="2">
        <v>45801</v>
      </c>
      <c r="B290" s="15">
        <f t="shared" si="12"/>
        <v>28.765902101921213</v>
      </c>
      <c r="C290">
        <f t="shared" si="13"/>
        <v>28.438855266358093</v>
      </c>
    </row>
    <row r="291" spans="1:3" x14ac:dyDescent="0.4">
      <c r="A291" s="2">
        <v>45802</v>
      </c>
      <c r="B291" s="15">
        <f t="shared" si="12"/>
        <v>28.76315484917394</v>
      </c>
      <c r="C291">
        <f t="shared" si="13"/>
        <v>28.436139247823963</v>
      </c>
    </row>
    <row r="292" spans="1:3" x14ac:dyDescent="0.4">
      <c r="A292" s="2">
        <v>45803</v>
      </c>
      <c r="B292" s="15">
        <f t="shared" si="12"/>
        <v>28.760407596426703</v>
      </c>
      <c r="C292">
        <f t="shared" si="13"/>
        <v>28.433423229289868</v>
      </c>
    </row>
    <row r="293" spans="1:3" x14ac:dyDescent="0.4">
      <c r="A293" s="2">
        <v>45804</v>
      </c>
      <c r="B293" s="15">
        <f t="shared" si="12"/>
        <v>28.757660343679447</v>
      </c>
      <c r="C293">
        <f t="shared" si="13"/>
        <v>28.430707210755752</v>
      </c>
    </row>
    <row r="294" spans="1:3" x14ac:dyDescent="0.4">
      <c r="A294" s="2">
        <v>45805</v>
      </c>
      <c r="B294" s="15">
        <f t="shared" si="12"/>
        <v>28.754913090932209</v>
      </c>
      <c r="C294">
        <f t="shared" si="13"/>
        <v>28.427991192221658</v>
      </c>
    </row>
    <row r="295" spans="1:3" x14ac:dyDescent="0.4">
      <c r="A295" s="2">
        <v>45806</v>
      </c>
      <c r="B295" s="15">
        <f t="shared" si="12"/>
        <v>28.752165838184943</v>
      </c>
      <c r="C295">
        <f t="shared" si="13"/>
        <v>28.425275173687535</v>
      </c>
    </row>
    <row r="296" spans="1:3" x14ac:dyDescent="0.4">
      <c r="A296" s="2">
        <v>45807</v>
      </c>
      <c r="B296" s="15">
        <f t="shared" si="12"/>
        <v>28.749418585437699</v>
      </c>
      <c r="C296">
        <f t="shared" si="13"/>
        <v>28.422559155153433</v>
      </c>
    </row>
    <row r="297" spans="1:3" x14ac:dyDescent="0.4">
      <c r="A297" s="2">
        <v>45808</v>
      </c>
      <c r="B297" s="15">
        <f t="shared" si="12"/>
        <v>28.74667133269045</v>
      </c>
      <c r="C297">
        <f t="shared" si="13"/>
        <v>28.419843136619328</v>
      </c>
    </row>
    <row r="298" spans="1:3" x14ac:dyDescent="0.4">
      <c r="A298" s="2">
        <v>45809</v>
      </c>
      <c r="B298" s="15">
        <f t="shared" si="12"/>
        <v>28.743924079943184</v>
      </c>
      <c r="C298">
        <f t="shared" si="13"/>
        <v>28.417127118085201</v>
      </c>
    </row>
    <row r="299" spans="1:3" x14ac:dyDescent="0.4">
      <c r="A299" s="2">
        <v>45810</v>
      </c>
      <c r="B299" s="15">
        <f t="shared" si="12"/>
        <v>28.74117682719594</v>
      </c>
      <c r="C299">
        <f t="shared" si="13"/>
        <v>28.414411099551099</v>
      </c>
    </row>
    <row r="300" spans="1:3" x14ac:dyDescent="0.4">
      <c r="A300" s="2">
        <v>45811</v>
      </c>
      <c r="B300" s="15">
        <f t="shared" si="12"/>
        <v>28.738429574448681</v>
      </c>
      <c r="C300">
        <f t="shared" si="13"/>
        <v>28.411695081016983</v>
      </c>
    </row>
    <row r="301" spans="1:3" x14ac:dyDescent="0.4">
      <c r="A301" s="2">
        <v>45812</v>
      </c>
      <c r="B301" s="15">
        <f t="shared" si="12"/>
        <v>28.735682321701429</v>
      </c>
      <c r="C301">
        <f t="shared" si="13"/>
        <v>28.408979062482874</v>
      </c>
    </row>
    <row r="302" spans="1:3" x14ac:dyDescent="0.4">
      <c r="A302" s="2">
        <v>45813</v>
      </c>
      <c r="B302" s="15">
        <f t="shared" si="12"/>
        <v>28.73293506895418</v>
      </c>
      <c r="C302">
        <f t="shared" si="13"/>
        <v>28.406263043948769</v>
      </c>
    </row>
    <row r="303" spans="1:3" x14ac:dyDescent="0.4">
      <c r="A303" s="2">
        <v>45814</v>
      </c>
      <c r="B303" s="15">
        <f t="shared" si="12"/>
        <v>28.730187816206936</v>
      </c>
      <c r="C303">
        <f t="shared" si="13"/>
        <v>28.403547025414664</v>
      </c>
    </row>
    <row r="304" spans="1:3" x14ac:dyDescent="0.4">
      <c r="A304" s="2">
        <v>45815</v>
      </c>
      <c r="B304" s="15">
        <f t="shared" si="12"/>
        <v>28.72744056345968</v>
      </c>
      <c r="C304">
        <f t="shared" si="13"/>
        <v>28.400831006880551</v>
      </c>
    </row>
    <row r="305" spans="1:3" x14ac:dyDescent="0.4">
      <c r="A305" s="2">
        <v>45816</v>
      </c>
      <c r="B305" s="15">
        <f t="shared" ref="B305:B368" si="14">DURATION(A305,$B$107,2.53%,2.3%,2,1)</f>
        <v>28.724693310712432</v>
      </c>
      <c r="C305">
        <f t="shared" ref="C305:C368" si="15">MDURATION(A305,$B$107,2.53%,2.3%,2,1)</f>
        <v>28.398114988346446</v>
      </c>
    </row>
    <row r="306" spans="1:3" x14ac:dyDescent="0.4">
      <c r="A306" s="2">
        <v>45817</v>
      </c>
      <c r="B306" s="15">
        <f t="shared" si="14"/>
        <v>28.721946057965177</v>
      </c>
      <c r="C306">
        <f t="shared" si="15"/>
        <v>28.395398969812334</v>
      </c>
    </row>
    <row r="307" spans="1:3" x14ac:dyDescent="0.4">
      <c r="A307" s="2">
        <v>45818</v>
      </c>
      <c r="B307" s="15">
        <f t="shared" si="14"/>
        <v>28.719198805217921</v>
      </c>
      <c r="C307">
        <f t="shared" si="15"/>
        <v>28.392682951278221</v>
      </c>
    </row>
    <row r="308" spans="1:3" x14ac:dyDescent="0.4">
      <c r="A308" s="2">
        <v>45819</v>
      </c>
      <c r="B308" s="15">
        <f t="shared" si="14"/>
        <v>28.716451552470655</v>
      </c>
      <c r="C308">
        <f t="shared" si="15"/>
        <v>28.389966932744095</v>
      </c>
    </row>
    <row r="309" spans="1:3" x14ac:dyDescent="0.4">
      <c r="A309" s="2">
        <v>45820</v>
      </c>
      <c r="B309" s="15">
        <f t="shared" si="14"/>
        <v>28.713704299723403</v>
      </c>
      <c r="C309">
        <f t="shared" si="15"/>
        <v>28.387250914209986</v>
      </c>
    </row>
    <row r="310" spans="1:3" x14ac:dyDescent="0.4">
      <c r="A310" s="2">
        <v>45821</v>
      </c>
      <c r="B310" s="15">
        <f t="shared" si="14"/>
        <v>28.710957046976148</v>
      </c>
      <c r="C310">
        <f t="shared" si="15"/>
        <v>28.384534895675873</v>
      </c>
    </row>
    <row r="311" spans="1:3" x14ac:dyDescent="0.4">
      <c r="A311" s="2">
        <v>45822</v>
      </c>
      <c r="B311" s="15">
        <f t="shared" si="14"/>
        <v>28.7082097942289</v>
      </c>
      <c r="C311">
        <f t="shared" si="15"/>
        <v>28.381818877141768</v>
      </c>
    </row>
    <row r="312" spans="1:3" x14ac:dyDescent="0.4">
      <c r="A312" s="2">
        <v>45823</v>
      </c>
      <c r="B312" s="15">
        <f t="shared" si="14"/>
        <v>29.04566050432317</v>
      </c>
      <c r="C312">
        <f t="shared" si="15"/>
        <v>28.715433024540946</v>
      </c>
    </row>
    <row r="313" spans="1:3" x14ac:dyDescent="0.4">
      <c r="A313" s="2">
        <v>45824</v>
      </c>
      <c r="B313" s="15">
        <f t="shared" si="14"/>
        <v>29.042928263886029</v>
      </c>
      <c r="C313">
        <f t="shared" si="15"/>
        <v>28.712731847638189</v>
      </c>
    </row>
    <row r="314" spans="1:3" x14ac:dyDescent="0.4">
      <c r="A314" s="2">
        <v>45825</v>
      </c>
      <c r="B314" s="15">
        <f t="shared" si="14"/>
        <v>29.040196023448861</v>
      </c>
      <c r="C314">
        <f t="shared" si="15"/>
        <v>28.710030670735403</v>
      </c>
    </row>
    <row r="315" spans="1:3" x14ac:dyDescent="0.4">
      <c r="A315" s="2">
        <v>45826</v>
      </c>
      <c r="B315" s="15">
        <f t="shared" si="14"/>
        <v>29.037463783011706</v>
      </c>
      <c r="C315">
        <f t="shared" si="15"/>
        <v>28.707329493832628</v>
      </c>
    </row>
    <row r="316" spans="1:3" x14ac:dyDescent="0.4">
      <c r="A316" s="2">
        <v>45827</v>
      </c>
      <c r="B316" s="15">
        <f t="shared" si="14"/>
        <v>29.034731542574544</v>
      </c>
      <c r="C316">
        <f t="shared" si="15"/>
        <v>28.704628316929849</v>
      </c>
    </row>
    <row r="317" spans="1:3" x14ac:dyDescent="0.4">
      <c r="A317" s="2">
        <v>45828</v>
      </c>
      <c r="B317" s="15">
        <f t="shared" si="14"/>
        <v>29.031999302137397</v>
      </c>
      <c r="C317">
        <f t="shared" si="15"/>
        <v>28.701927140027085</v>
      </c>
    </row>
    <row r="318" spans="1:3" x14ac:dyDescent="0.4">
      <c r="A318" s="2">
        <v>45829</v>
      </c>
      <c r="B318" s="15">
        <f t="shared" si="14"/>
        <v>29.029267061700232</v>
      </c>
      <c r="C318">
        <f t="shared" si="15"/>
        <v>28.699225963124299</v>
      </c>
    </row>
    <row r="319" spans="1:3" x14ac:dyDescent="0.4">
      <c r="A319" s="2">
        <v>45830</v>
      </c>
      <c r="B319" s="15">
        <f t="shared" si="14"/>
        <v>29.026534821263066</v>
      </c>
      <c r="C319">
        <f t="shared" si="15"/>
        <v>28.696524786221516</v>
      </c>
    </row>
    <row r="320" spans="1:3" x14ac:dyDescent="0.4">
      <c r="A320" s="2">
        <v>45831</v>
      </c>
      <c r="B320" s="15">
        <f t="shared" si="14"/>
        <v>29.023802580825912</v>
      </c>
      <c r="C320">
        <f t="shared" si="15"/>
        <v>28.693823609318745</v>
      </c>
    </row>
    <row r="321" spans="1:3" x14ac:dyDescent="0.4">
      <c r="A321" s="2">
        <v>45832</v>
      </c>
      <c r="B321" s="15">
        <f t="shared" si="14"/>
        <v>29.021070340388746</v>
      </c>
      <c r="C321">
        <f t="shared" si="15"/>
        <v>28.691122432415963</v>
      </c>
    </row>
    <row r="322" spans="1:3" x14ac:dyDescent="0.4">
      <c r="A322" s="2">
        <v>45833</v>
      </c>
      <c r="B322" s="15">
        <f t="shared" si="14"/>
        <v>29.018338099951599</v>
      </c>
      <c r="C322">
        <f t="shared" si="15"/>
        <v>28.688421255513195</v>
      </c>
    </row>
    <row r="323" spans="1:3" x14ac:dyDescent="0.4">
      <c r="A323" s="2">
        <v>45834</v>
      </c>
      <c r="B323" s="15">
        <f t="shared" si="14"/>
        <v>29.015605859514441</v>
      </c>
      <c r="C323">
        <f t="shared" si="15"/>
        <v>28.685720078610419</v>
      </c>
    </row>
    <row r="324" spans="1:3" x14ac:dyDescent="0.4">
      <c r="A324" s="2">
        <v>45835</v>
      </c>
      <c r="B324" s="15">
        <f t="shared" si="14"/>
        <v>29.012873619077283</v>
      </c>
      <c r="C324">
        <f t="shared" si="15"/>
        <v>28.683018901707644</v>
      </c>
    </row>
    <row r="325" spans="1:3" x14ac:dyDescent="0.4">
      <c r="A325" s="2">
        <v>45836</v>
      </c>
      <c r="B325" s="15">
        <f t="shared" si="14"/>
        <v>29.010141378640114</v>
      </c>
      <c r="C325">
        <f t="shared" si="15"/>
        <v>28.680317724804855</v>
      </c>
    </row>
    <row r="326" spans="1:3" x14ac:dyDescent="0.4">
      <c r="A326" s="2">
        <v>45837</v>
      </c>
      <c r="B326" s="15">
        <f t="shared" si="14"/>
        <v>29.007409138202949</v>
      </c>
      <c r="C326">
        <f t="shared" si="15"/>
        <v>28.677616547902073</v>
      </c>
    </row>
    <row r="327" spans="1:3" x14ac:dyDescent="0.4">
      <c r="A327" s="2">
        <v>45838</v>
      </c>
      <c r="B327" s="15">
        <f t="shared" si="14"/>
        <v>29.004676897765801</v>
      </c>
      <c r="C327">
        <f t="shared" si="15"/>
        <v>28.674915370999308</v>
      </c>
    </row>
    <row r="328" spans="1:3" x14ac:dyDescent="0.4">
      <c r="A328" s="2">
        <v>45839</v>
      </c>
      <c r="B328" s="15">
        <f t="shared" si="14"/>
        <v>29.001944657328654</v>
      </c>
      <c r="C328">
        <f t="shared" si="15"/>
        <v>28.67221419409654</v>
      </c>
    </row>
    <row r="329" spans="1:3" x14ac:dyDescent="0.4">
      <c r="A329" s="2">
        <v>45840</v>
      </c>
      <c r="B329" s="15">
        <f t="shared" si="14"/>
        <v>28.999212416891488</v>
      </c>
      <c r="C329">
        <f t="shared" si="15"/>
        <v>28.669513017193758</v>
      </c>
    </row>
    <row r="330" spans="1:3" x14ac:dyDescent="0.4">
      <c r="A330" s="2">
        <v>45841</v>
      </c>
      <c r="B330" s="15">
        <f t="shared" si="14"/>
        <v>28.996480176454334</v>
      </c>
      <c r="C330">
        <f t="shared" si="15"/>
        <v>28.666811840290986</v>
      </c>
    </row>
    <row r="331" spans="1:3" x14ac:dyDescent="0.4">
      <c r="A331" s="2">
        <v>45842</v>
      </c>
      <c r="B331" s="15">
        <f t="shared" si="14"/>
        <v>28.993747936017186</v>
      </c>
      <c r="C331">
        <f t="shared" si="15"/>
        <v>28.664110663388222</v>
      </c>
    </row>
    <row r="332" spans="1:3" x14ac:dyDescent="0.4">
      <c r="A332" s="2">
        <v>45843</v>
      </c>
      <c r="B332" s="15">
        <f t="shared" si="14"/>
        <v>28.99101569558001</v>
      </c>
      <c r="C332">
        <f t="shared" si="15"/>
        <v>28.661409486485425</v>
      </c>
    </row>
    <row r="333" spans="1:3" x14ac:dyDescent="0.4">
      <c r="A333" s="2">
        <v>45844</v>
      </c>
      <c r="B333" s="15">
        <f t="shared" si="14"/>
        <v>28.988283455142842</v>
      </c>
      <c r="C333">
        <f t="shared" si="15"/>
        <v>28.658708309582639</v>
      </c>
    </row>
    <row r="334" spans="1:3" x14ac:dyDescent="0.4">
      <c r="A334" s="2">
        <v>45845</v>
      </c>
      <c r="B334" s="15">
        <f t="shared" si="14"/>
        <v>28.985551214705684</v>
      </c>
      <c r="C334">
        <f t="shared" si="15"/>
        <v>28.656007132679864</v>
      </c>
    </row>
    <row r="335" spans="1:3" x14ac:dyDescent="0.4">
      <c r="A335" s="2">
        <v>45846</v>
      </c>
      <c r="B335" s="15">
        <f t="shared" si="14"/>
        <v>28.982818974268525</v>
      </c>
      <c r="C335">
        <f t="shared" si="15"/>
        <v>28.653305955777086</v>
      </c>
    </row>
    <row r="336" spans="1:3" x14ac:dyDescent="0.4">
      <c r="A336" s="2">
        <v>45847</v>
      </c>
      <c r="B336" s="15">
        <f t="shared" si="14"/>
        <v>28.980086733831374</v>
      </c>
      <c r="C336">
        <f t="shared" si="15"/>
        <v>28.650604778874317</v>
      </c>
    </row>
    <row r="337" spans="1:3" x14ac:dyDescent="0.4">
      <c r="A337" s="2">
        <v>45848</v>
      </c>
      <c r="B337" s="15">
        <f t="shared" si="14"/>
        <v>28.977354493394216</v>
      </c>
      <c r="C337">
        <f t="shared" si="15"/>
        <v>28.647903601971542</v>
      </c>
    </row>
    <row r="338" spans="1:3" x14ac:dyDescent="0.4">
      <c r="A338" s="2">
        <v>45849</v>
      </c>
      <c r="B338" s="15">
        <f t="shared" si="14"/>
        <v>28.974622252957069</v>
      </c>
      <c r="C338">
        <f t="shared" si="15"/>
        <v>28.645202425068774</v>
      </c>
    </row>
    <row r="339" spans="1:3" x14ac:dyDescent="0.4">
      <c r="A339" s="2">
        <v>45850</v>
      </c>
      <c r="B339" s="15">
        <f t="shared" si="14"/>
        <v>28.971890012519896</v>
      </c>
      <c r="C339">
        <f t="shared" si="15"/>
        <v>28.642501248165985</v>
      </c>
    </row>
    <row r="340" spans="1:3" x14ac:dyDescent="0.4">
      <c r="A340" s="2">
        <v>45851</v>
      </c>
      <c r="B340" s="15">
        <f t="shared" si="14"/>
        <v>28.969157772082756</v>
      </c>
      <c r="C340">
        <f t="shared" si="15"/>
        <v>28.639800071263227</v>
      </c>
    </row>
    <row r="341" spans="1:3" x14ac:dyDescent="0.4">
      <c r="A341" s="2">
        <v>45852</v>
      </c>
      <c r="B341" s="15">
        <f t="shared" si="14"/>
        <v>28.966425531645587</v>
      </c>
      <c r="C341">
        <f t="shared" si="15"/>
        <v>28.637098894360442</v>
      </c>
    </row>
    <row r="342" spans="1:3" x14ac:dyDescent="0.4">
      <c r="A342" s="2">
        <v>45853</v>
      </c>
      <c r="B342" s="15">
        <f t="shared" si="14"/>
        <v>28.963693291208433</v>
      </c>
      <c r="C342">
        <f t="shared" si="15"/>
        <v>28.634397717457666</v>
      </c>
    </row>
    <row r="343" spans="1:3" x14ac:dyDescent="0.4">
      <c r="A343" s="2">
        <v>45854</v>
      </c>
      <c r="B343" s="15">
        <f t="shared" si="14"/>
        <v>28.960961050771289</v>
      </c>
      <c r="C343">
        <f t="shared" si="15"/>
        <v>28.631696540554906</v>
      </c>
    </row>
    <row r="344" spans="1:3" x14ac:dyDescent="0.4">
      <c r="A344" s="2">
        <v>45855</v>
      </c>
      <c r="B344" s="15">
        <f t="shared" si="14"/>
        <v>28.958228810334116</v>
      </c>
      <c r="C344">
        <f t="shared" si="15"/>
        <v>28.628995363652116</v>
      </c>
    </row>
    <row r="345" spans="1:3" x14ac:dyDescent="0.4">
      <c r="A345" s="2">
        <v>45856</v>
      </c>
      <c r="B345" s="15">
        <f t="shared" si="14"/>
        <v>28.955496569896948</v>
      </c>
      <c r="C345">
        <f t="shared" si="15"/>
        <v>28.626294186749327</v>
      </c>
    </row>
    <row r="346" spans="1:3" x14ac:dyDescent="0.4">
      <c r="A346" s="2">
        <v>45857</v>
      </c>
      <c r="B346" s="15">
        <f t="shared" si="14"/>
        <v>28.952764329459793</v>
      </c>
      <c r="C346">
        <f t="shared" si="15"/>
        <v>28.623593009846555</v>
      </c>
    </row>
    <row r="347" spans="1:3" x14ac:dyDescent="0.4">
      <c r="A347" s="2">
        <v>45858</v>
      </c>
      <c r="B347" s="15">
        <f t="shared" si="14"/>
        <v>28.950032089022631</v>
      </c>
      <c r="C347">
        <f t="shared" si="15"/>
        <v>28.620891832943776</v>
      </c>
    </row>
    <row r="348" spans="1:3" x14ac:dyDescent="0.4">
      <c r="A348" s="2">
        <v>45859</v>
      </c>
      <c r="B348" s="15">
        <f t="shared" si="14"/>
        <v>28.94729984858548</v>
      </c>
      <c r="C348">
        <f t="shared" si="15"/>
        <v>28.618190656041008</v>
      </c>
    </row>
    <row r="349" spans="1:3" x14ac:dyDescent="0.4">
      <c r="A349" s="2">
        <v>45860</v>
      </c>
      <c r="B349" s="15">
        <f t="shared" si="14"/>
        <v>28.944567608148311</v>
      </c>
      <c r="C349">
        <f t="shared" si="15"/>
        <v>28.615489479138219</v>
      </c>
    </row>
    <row r="350" spans="1:3" x14ac:dyDescent="0.4">
      <c r="A350" s="2">
        <v>45861</v>
      </c>
      <c r="B350" s="15">
        <f t="shared" si="14"/>
        <v>28.941835367711153</v>
      </c>
      <c r="C350">
        <f t="shared" si="15"/>
        <v>28.612788302235444</v>
      </c>
    </row>
    <row r="351" spans="1:3" x14ac:dyDescent="0.4">
      <c r="A351" s="2">
        <v>45862</v>
      </c>
      <c r="B351" s="15">
        <f t="shared" si="14"/>
        <v>28.939103127273992</v>
      </c>
      <c r="C351">
        <f t="shared" si="15"/>
        <v>28.610087125332665</v>
      </c>
    </row>
    <row r="352" spans="1:3" x14ac:dyDescent="0.4">
      <c r="A352" s="2">
        <v>45863</v>
      </c>
      <c r="B352" s="15">
        <f t="shared" si="14"/>
        <v>28.936370886836848</v>
      </c>
      <c r="C352">
        <f t="shared" si="15"/>
        <v>28.607385948429901</v>
      </c>
    </row>
    <row r="353" spans="1:3" x14ac:dyDescent="0.4">
      <c r="A353" s="2">
        <v>45864</v>
      </c>
      <c r="B353" s="15">
        <f t="shared" si="14"/>
        <v>28.933638646399679</v>
      </c>
      <c r="C353">
        <f t="shared" si="15"/>
        <v>28.604684771527115</v>
      </c>
    </row>
    <row r="354" spans="1:3" x14ac:dyDescent="0.4">
      <c r="A354" s="2">
        <v>45865</v>
      </c>
      <c r="B354" s="15">
        <f t="shared" si="14"/>
        <v>28.930906405962514</v>
      </c>
      <c r="C354">
        <f t="shared" si="15"/>
        <v>28.601983594624333</v>
      </c>
    </row>
    <row r="355" spans="1:3" x14ac:dyDescent="0.4">
      <c r="A355" s="2">
        <v>45866</v>
      </c>
      <c r="B355" s="15">
        <f t="shared" si="14"/>
        <v>28.928174165525366</v>
      </c>
      <c r="C355">
        <f t="shared" si="15"/>
        <v>28.599282417721565</v>
      </c>
    </row>
    <row r="356" spans="1:3" x14ac:dyDescent="0.4">
      <c r="A356" s="2">
        <v>45867</v>
      </c>
      <c r="B356" s="15">
        <f t="shared" si="14"/>
        <v>28.925441925088219</v>
      </c>
      <c r="C356">
        <f t="shared" si="15"/>
        <v>28.5965812408188</v>
      </c>
    </row>
    <row r="357" spans="1:3" x14ac:dyDescent="0.4">
      <c r="A357" s="2">
        <v>45868</v>
      </c>
      <c r="B357" s="15">
        <f t="shared" si="14"/>
        <v>28.922709684651039</v>
      </c>
      <c r="C357">
        <f t="shared" si="15"/>
        <v>28.593880063916004</v>
      </c>
    </row>
    <row r="358" spans="1:3" x14ac:dyDescent="0.4">
      <c r="A358" s="2">
        <v>45869</v>
      </c>
      <c r="B358" s="15">
        <f t="shared" si="14"/>
        <v>28.919977444213888</v>
      </c>
      <c r="C358">
        <f t="shared" si="15"/>
        <v>28.591178887013236</v>
      </c>
    </row>
    <row r="359" spans="1:3" x14ac:dyDescent="0.4">
      <c r="A359" s="2">
        <v>45870</v>
      </c>
      <c r="B359" s="15">
        <f t="shared" si="14"/>
        <v>28.91724520377673</v>
      </c>
      <c r="C359">
        <f t="shared" si="15"/>
        <v>28.588477710110457</v>
      </c>
    </row>
    <row r="360" spans="1:3" x14ac:dyDescent="0.4">
      <c r="A360" s="2">
        <v>45871</v>
      </c>
      <c r="B360" s="15">
        <f t="shared" si="14"/>
        <v>28.914512963339572</v>
      </c>
      <c r="C360">
        <f t="shared" si="15"/>
        <v>28.585776533207682</v>
      </c>
    </row>
    <row r="361" spans="1:3" x14ac:dyDescent="0.4">
      <c r="A361" s="2">
        <v>45872</v>
      </c>
      <c r="B361" s="15">
        <f t="shared" si="14"/>
        <v>28.911780722902414</v>
      </c>
      <c r="C361">
        <f t="shared" si="15"/>
        <v>28.583075356304906</v>
      </c>
    </row>
    <row r="362" spans="1:3" x14ac:dyDescent="0.4">
      <c r="A362" s="2">
        <v>45873</v>
      </c>
      <c r="B362" s="15">
        <f t="shared" si="14"/>
        <v>28.909048482465259</v>
      </c>
      <c r="C362">
        <f t="shared" si="15"/>
        <v>28.580374179402131</v>
      </c>
    </row>
    <row r="363" spans="1:3" x14ac:dyDescent="0.4">
      <c r="A363" s="2">
        <v>45874</v>
      </c>
      <c r="B363" s="15">
        <f t="shared" si="14"/>
        <v>28.906316242028115</v>
      </c>
      <c r="C363">
        <f t="shared" si="15"/>
        <v>28.57767300249937</v>
      </c>
    </row>
    <row r="364" spans="1:3" x14ac:dyDescent="0.4">
      <c r="A364" s="2">
        <v>45875</v>
      </c>
      <c r="B364" s="15">
        <f t="shared" si="14"/>
        <v>28.903584001590943</v>
      </c>
      <c r="C364">
        <f t="shared" si="15"/>
        <v>28.574971825596581</v>
      </c>
    </row>
    <row r="365" spans="1:3" x14ac:dyDescent="0.4">
      <c r="A365" s="2">
        <v>45876</v>
      </c>
      <c r="B365" s="15">
        <f t="shared" si="14"/>
        <v>28.900851761153795</v>
      </c>
      <c r="C365">
        <f t="shared" si="15"/>
        <v>28.572270648693813</v>
      </c>
    </row>
    <row r="366" spans="1:3" x14ac:dyDescent="0.4">
      <c r="A366" s="2">
        <v>45877</v>
      </c>
      <c r="B366" s="15">
        <f t="shared" si="14"/>
        <v>28.898119520716627</v>
      </c>
      <c r="C366">
        <f t="shared" si="15"/>
        <v>28.569569471791027</v>
      </c>
    </row>
    <row r="367" spans="1:3" x14ac:dyDescent="0.4">
      <c r="A367" s="2">
        <v>45878</v>
      </c>
      <c r="B367" s="15">
        <f t="shared" si="14"/>
        <v>28.895387280279447</v>
      </c>
      <c r="C367">
        <f t="shared" si="15"/>
        <v>28.566868294888231</v>
      </c>
    </row>
    <row r="368" spans="1:3" x14ac:dyDescent="0.4">
      <c r="A368" s="2">
        <v>45879</v>
      </c>
      <c r="B368" s="15">
        <f t="shared" si="14"/>
        <v>28.89265503984231</v>
      </c>
      <c r="C368">
        <f t="shared" si="15"/>
        <v>28.564167117985477</v>
      </c>
    </row>
    <row r="369" spans="1:3" x14ac:dyDescent="0.4">
      <c r="A369" s="2">
        <v>45880</v>
      </c>
      <c r="B369" s="15">
        <f t="shared" ref="B369:B432" si="16">DURATION(A369,$B$107,2.53%,2.3%,2,1)</f>
        <v>28.889922799405149</v>
      </c>
      <c r="C369">
        <f t="shared" ref="C369:C432" si="17">MDURATION(A369,$B$107,2.53%,2.3%,2,1)</f>
        <v>28.561465941082695</v>
      </c>
    </row>
    <row r="370" spans="1:3" x14ac:dyDescent="0.4">
      <c r="A370" s="2">
        <v>45881</v>
      </c>
      <c r="B370" s="15">
        <f t="shared" si="16"/>
        <v>28.887190558967998</v>
      </c>
      <c r="C370">
        <f t="shared" si="17"/>
        <v>28.558764764179926</v>
      </c>
    </row>
    <row r="371" spans="1:3" x14ac:dyDescent="0.4">
      <c r="A371" s="2">
        <v>45882</v>
      </c>
      <c r="B371" s="15">
        <f t="shared" si="16"/>
        <v>28.884458318530839</v>
      </c>
      <c r="C371">
        <f t="shared" si="17"/>
        <v>28.556063587277151</v>
      </c>
    </row>
    <row r="372" spans="1:3" x14ac:dyDescent="0.4">
      <c r="A372" s="2">
        <v>45883</v>
      </c>
      <c r="B372" s="15">
        <f t="shared" si="16"/>
        <v>28.881726078093667</v>
      </c>
      <c r="C372">
        <f t="shared" si="17"/>
        <v>28.553362410374358</v>
      </c>
    </row>
    <row r="373" spans="1:3" x14ac:dyDescent="0.4">
      <c r="A373" s="2">
        <v>45884</v>
      </c>
      <c r="B373" s="15">
        <f t="shared" si="16"/>
        <v>28.878993837656527</v>
      </c>
      <c r="C373">
        <f t="shared" si="17"/>
        <v>28.550661233471601</v>
      </c>
    </row>
    <row r="374" spans="1:3" x14ac:dyDescent="0.4">
      <c r="A374" s="2">
        <v>45885</v>
      </c>
      <c r="B374" s="15">
        <f t="shared" si="16"/>
        <v>28.876261597219361</v>
      </c>
      <c r="C374">
        <f t="shared" si="17"/>
        <v>28.547960056568819</v>
      </c>
    </row>
    <row r="375" spans="1:3" x14ac:dyDescent="0.4">
      <c r="A375" s="2">
        <v>45886</v>
      </c>
      <c r="B375" s="15">
        <f t="shared" si="16"/>
        <v>28.873529356782203</v>
      </c>
      <c r="C375">
        <f t="shared" si="17"/>
        <v>28.545258879666044</v>
      </c>
    </row>
    <row r="376" spans="1:3" x14ac:dyDescent="0.4">
      <c r="A376" s="2">
        <v>45887</v>
      </c>
      <c r="B376" s="15">
        <f t="shared" si="16"/>
        <v>28.870797116345038</v>
      </c>
      <c r="C376">
        <f t="shared" si="17"/>
        <v>28.542557702763258</v>
      </c>
    </row>
    <row r="377" spans="1:3" x14ac:dyDescent="0.4">
      <c r="A377" s="2">
        <v>45888</v>
      </c>
      <c r="B377" s="15">
        <f t="shared" si="16"/>
        <v>28.86806487590788</v>
      </c>
      <c r="C377">
        <f t="shared" si="17"/>
        <v>28.539856525860483</v>
      </c>
    </row>
    <row r="378" spans="1:3" x14ac:dyDescent="0.4">
      <c r="A378" s="2">
        <v>45889</v>
      </c>
      <c r="B378" s="15">
        <f t="shared" si="16"/>
        <v>28.865332635470729</v>
      </c>
      <c r="C378">
        <f t="shared" si="17"/>
        <v>28.537155348957715</v>
      </c>
    </row>
    <row r="379" spans="1:3" x14ac:dyDescent="0.4">
      <c r="A379" s="2">
        <v>45890</v>
      </c>
      <c r="B379" s="15">
        <f t="shared" si="16"/>
        <v>28.86260039503356</v>
      </c>
      <c r="C379">
        <f t="shared" si="17"/>
        <v>28.534454172054925</v>
      </c>
    </row>
    <row r="380" spans="1:3" x14ac:dyDescent="0.4">
      <c r="A380" s="2">
        <v>45891</v>
      </c>
      <c r="B380" s="15">
        <f t="shared" si="16"/>
        <v>28.859868154596395</v>
      </c>
      <c r="C380">
        <f t="shared" si="17"/>
        <v>28.531752995152143</v>
      </c>
    </row>
    <row r="381" spans="1:3" x14ac:dyDescent="0.4">
      <c r="A381" s="2">
        <v>45892</v>
      </c>
      <c r="B381" s="15">
        <f t="shared" si="16"/>
        <v>28.857135914159244</v>
      </c>
      <c r="C381">
        <f t="shared" si="17"/>
        <v>28.529051818249375</v>
      </c>
    </row>
    <row r="382" spans="1:3" x14ac:dyDescent="0.4">
      <c r="A382" s="2">
        <v>45893</v>
      </c>
      <c r="B382" s="15">
        <f t="shared" si="16"/>
        <v>28.854403673722086</v>
      </c>
      <c r="C382">
        <f t="shared" si="17"/>
        <v>28.5263506413466</v>
      </c>
    </row>
    <row r="383" spans="1:3" x14ac:dyDescent="0.4">
      <c r="A383" s="2">
        <v>45894</v>
      </c>
      <c r="B383" s="15">
        <f t="shared" si="16"/>
        <v>28.851671433284928</v>
      </c>
      <c r="C383">
        <f t="shared" si="17"/>
        <v>28.523649464443821</v>
      </c>
    </row>
    <row r="384" spans="1:3" x14ac:dyDescent="0.4">
      <c r="A384" s="2">
        <v>45895</v>
      </c>
      <c r="B384" s="15">
        <f t="shared" si="16"/>
        <v>28.848939192847773</v>
      </c>
      <c r="C384">
        <f t="shared" si="17"/>
        <v>28.520948287541049</v>
      </c>
    </row>
    <row r="385" spans="1:3" x14ac:dyDescent="0.4">
      <c r="A385" s="2">
        <v>45896</v>
      </c>
      <c r="B385" s="15">
        <f t="shared" si="16"/>
        <v>28.846206952410611</v>
      </c>
      <c r="C385">
        <f t="shared" si="17"/>
        <v>28.518247110638271</v>
      </c>
    </row>
    <row r="386" spans="1:3" x14ac:dyDescent="0.4">
      <c r="A386" s="2">
        <v>45897</v>
      </c>
      <c r="B386" s="15">
        <f t="shared" si="16"/>
        <v>28.843474711973464</v>
      </c>
      <c r="C386">
        <f t="shared" si="17"/>
        <v>28.515545933735503</v>
      </c>
    </row>
    <row r="387" spans="1:3" x14ac:dyDescent="0.4">
      <c r="A387" s="2">
        <v>45898</v>
      </c>
      <c r="B387" s="15">
        <f t="shared" si="16"/>
        <v>28.840742471536299</v>
      </c>
      <c r="C387">
        <f t="shared" si="17"/>
        <v>28.51284475683272</v>
      </c>
    </row>
    <row r="388" spans="1:3" x14ac:dyDescent="0.4">
      <c r="A388" s="2">
        <v>45899</v>
      </c>
      <c r="B388" s="15">
        <f t="shared" si="16"/>
        <v>28.838010231099137</v>
      </c>
      <c r="C388">
        <f t="shared" si="17"/>
        <v>28.510143579929942</v>
      </c>
    </row>
    <row r="389" spans="1:3" x14ac:dyDescent="0.4">
      <c r="A389" s="2">
        <v>45900</v>
      </c>
      <c r="B389" s="15">
        <f t="shared" si="16"/>
        <v>28.835277990661972</v>
      </c>
      <c r="C389">
        <f t="shared" si="17"/>
        <v>28.507442403027156</v>
      </c>
    </row>
    <row r="390" spans="1:3" x14ac:dyDescent="0.4">
      <c r="A390" s="2">
        <v>45901</v>
      </c>
      <c r="B390" s="15">
        <f t="shared" si="16"/>
        <v>28.832545750224828</v>
      </c>
      <c r="C390">
        <f t="shared" si="17"/>
        <v>28.504741226124395</v>
      </c>
    </row>
    <row r="391" spans="1:3" x14ac:dyDescent="0.4">
      <c r="A391" s="2">
        <v>45902</v>
      </c>
      <c r="B391" s="15">
        <f t="shared" si="16"/>
        <v>28.829813509787655</v>
      </c>
      <c r="C391">
        <f t="shared" si="17"/>
        <v>28.502040049221605</v>
      </c>
    </row>
    <row r="392" spans="1:3" x14ac:dyDescent="0.4">
      <c r="A392" s="2">
        <v>45903</v>
      </c>
      <c r="B392" s="15">
        <f t="shared" si="16"/>
        <v>28.827081269350508</v>
      </c>
      <c r="C392">
        <f t="shared" si="17"/>
        <v>28.499338872318841</v>
      </c>
    </row>
    <row r="393" spans="1:3" x14ac:dyDescent="0.4">
      <c r="A393" s="2">
        <v>45904</v>
      </c>
      <c r="B393" s="15">
        <f t="shared" si="16"/>
        <v>28.824349028913339</v>
      </c>
      <c r="C393">
        <f t="shared" si="17"/>
        <v>28.496637695416052</v>
      </c>
    </row>
    <row r="394" spans="1:3" x14ac:dyDescent="0.4">
      <c r="A394" s="2">
        <v>45905</v>
      </c>
      <c r="B394" s="15">
        <f t="shared" si="16"/>
        <v>28.82161678847617</v>
      </c>
      <c r="C394">
        <f t="shared" si="17"/>
        <v>28.493936518513266</v>
      </c>
    </row>
    <row r="395" spans="1:3" x14ac:dyDescent="0.4">
      <c r="A395" s="2">
        <v>45906</v>
      </c>
      <c r="B395" s="15">
        <f t="shared" si="16"/>
        <v>28.81888454803903</v>
      </c>
      <c r="C395">
        <f t="shared" si="17"/>
        <v>28.491235341610508</v>
      </c>
    </row>
    <row r="396" spans="1:3" x14ac:dyDescent="0.4">
      <c r="A396" s="2">
        <v>45907</v>
      </c>
      <c r="B396" s="15">
        <f t="shared" si="16"/>
        <v>28.816152307601865</v>
      </c>
      <c r="C396">
        <f t="shared" si="17"/>
        <v>28.488534164707723</v>
      </c>
    </row>
    <row r="397" spans="1:3" x14ac:dyDescent="0.4">
      <c r="A397" s="2">
        <v>45908</v>
      </c>
      <c r="B397" s="15">
        <f t="shared" si="16"/>
        <v>28.813420067164717</v>
      </c>
      <c r="C397">
        <f t="shared" si="17"/>
        <v>28.485832987804958</v>
      </c>
    </row>
    <row r="398" spans="1:3" x14ac:dyDescent="0.4">
      <c r="A398" s="2">
        <v>45909</v>
      </c>
      <c r="B398" s="15">
        <f t="shared" si="16"/>
        <v>28.81068782672757</v>
      </c>
      <c r="C398">
        <f t="shared" si="17"/>
        <v>28.483131810902194</v>
      </c>
    </row>
    <row r="399" spans="1:3" x14ac:dyDescent="0.4">
      <c r="A399" s="2">
        <v>45910</v>
      </c>
      <c r="B399" s="15">
        <f t="shared" si="16"/>
        <v>28.807955586290401</v>
      </c>
      <c r="C399">
        <f t="shared" si="17"/>
        <v>28.480430633999404</v>
      </c>
    </row>
    <row r="400" spans="1:3" x14ac:dyDescent="0.4">
      <c r="A400" s="2">
        <v>45911</v>
      </c>
      <c r="B400" s="15">
        <f t="shared" si="16"/>
        <v>28.805223345853232</v>
      </c>
      <c r="C400">
        <f t="shared" si="17"/>
        <v>28.477729457096618</v>
      </c>
    </row>
    <row r="401" spans="1:3" x14ac:dyDescent="0.4">
      <c r="A401" s="2">
        <v>45912</v>
      </c>
      <c r="B401" s="15">
        <f t="shared" si="16"/>
        <v>28.802491105416081</v>
      </c>
      <c r="C401">
        <f t="shared" si="17"/>
        <v>28.47502828019385</v>
      </c>
    </row>
    <row r="402" spans="1:3" x14ac:dyDescent="0.4">
      <c r="A402" s="2">
        <v>45913</v>
      </c>
      <c r="B402" s="15">
        <f t="shared" si="16"/>
        <v>28.799758864978934</v>
      </c>
      <c r="C402">
        <f t="shared" si="17"/>
        <v>28.472327103291086</v>
      </c>
    </row>
    <row r="403" spans="1:3" x14ac:dyDescent="0.4">
      <c r="A403" s="2">
        <v>45914</v>
      </c>
      <c r="B403" s="15">
        <f t="shared" si="16"/>
        <v>28.797026624541772</v>
      </c>
      <c r="C403">
        <f t="shared" si="17"/>
        <v>28.469625926388304</v>
      </c>
    </row>
    <row r="404" spans="1:3" x14ac:dyDescent="0.4">
      <c r="A404" s="2">
        <v>45915</v>
      </c>
      <c r="B404" s="15">
        <f t="shared" si="16"/>
        <v>28.794294384104621</v>
      </c>
      <c r="C404">
        <f t="shared" si="17"/>
        <v>28.466924749485536</v>
      </c>
    </row>
    <row r="405" spans="1:3" x14ac:dyDescent="0.4">
      <c r="A405" s="2">
        <v>45916</v>
      </c>
      <c r="B405" s="15">
        <f t="shared" si="16"/>
        <v>28.791562143667431</v>
      </c>
      <c r="C405">
        <f t="shared" si="17"/>
        <v>28.464223572582728</v>
      </c>
    </row>
    <row r="406" spans="1:3" x14ac:dyDescent="0.4">
      <c r="A406" s="2">
        <v>45917</v>
      </c>
      <c r="B406" s="15">
        <f t="shared" si="16"/>
        <v>28.78882990323029</v>
      </c>
      <c r="C406">
        <f t="shared" si="17"/>
        <v>28.461522395679967</v>
      </c>
    </row>
    <row r="407" spans="1:3" x14ac:dyDescent="0.4">
      <c r="A407" s="2">
        <v>45918</v>
      </c>
      <c r="B407" s="15">
        <f t="shared" si="16"/>
        <v>28.786097662793125</v>
      </c>
      <c r="C407">
        <f t="shared" si="17"/>
        <v>28.458821218777185</v>
      </c>
    </row>
    <row r="408" spans="1:3" x14ac:dyDescent="0.4">
      <c r="A408" s="2">
        <v>45919</v>
      </c>
      <c r="B408" s="15">
        <f t="shared" si="16"/>
        <v>28.783365422355963</v>
      </c>
      <c r="C408">
        <f t="shared" si="17"/>
        <v>28.456120041874406</v>
      </c>
    </row>
    <row r="409" spans="1:3" x14ac:dyDescent="0.4">
      <c r="A409" s="2">
        <v>45920</v>
      </c>
      <c r="B409" s="15">
        <f t="shared" si="16"/>
        <v>28.780633181918812</v>
      </c>
      <c r="C409">
        <f t="shared" si="17"/>
        <v>28.453418864971638</v>
      </c>
    </row>
    <row r="410" spans="1:3" x14ac:dyDescent="0.4">
      <c r="A410" s="2">
        <v>45921</v>
      </c>
      <c r="B410" s="15">
        <f t="shared" si="16"/>
        <v>28.777900941481651</v>
      </c>
      <c r="C410">
        <f t="shared" si="17"/>
        <v>28.450717688068856</v>
      </c>
    </row>
    <row r="411" spans="1:3" x14ac:dyDescent="0.4">
      <c r="A411" s="2">
        <v>45922</v>
      </c>
      <c r="B411" s="15">
        <f t="shared" si="16"/>
        <v>28.775168701044489</v>
      </c>
      <c r="C411">
        <f t="shared" si="17"/>
        <v>28.448016511166077</v>
      </c>
    </row>
    <row r="412" spans="1:3" x14ac:dyDescent="0.4">
      <c r="A412" s="2">
        <v>45923</v>
      </c>
      <c r="B412" s="15">
        <f t="shared" si="16"/>
        <v>28.772436460607334</v>
      </c>
      <c r="C412">
        <f t="shared" si="17"/>
        <v>28.445315334263306</v>
      </c>
    </row>
    <row r="413" spans="1:3" x14ac:dyDescent="0.4">
      <c r="A413" s="2">
        <v>45924</v>
      </c>
      <c r="B413" s="15">
        <f t="shared" si="16"/>
        <v>28.769704220170169</v>
      </c>
      <c r="C413">
        <f t="shared" si="17"/>
        <v>28.44261415736052</v>
      </c>
    </row>
    <row r="414" spans="1:3" x14ac:dyDescent="0.4">
      <c r="A414" s="2">
        <v>45925</v>
      </c>
      <c r="B414" s="15">
        <f t="shared" si="16"/>
        <v>28.766971979733004</v>
      </c>
      <c r="C414">
        <f t="shared" si="17"/>
        <v>28.439912980457738</v>
      </c>
    </row>
    <row r="415" spans="1:3" x14ac:dyDescent="0.4">
      <c r="A415" s="2">
        <v>45926</v>
      </c>
      <c r="B415" s="15">
        <f t="shared" si="16"/>
        <v>28.764239739295856</v>
      </c>
      <c r="C415">
        <f t="shared" si="17"/>
        <v>28.437211803554973</v>
      </c>
    </row>
    <row r="416" spans="1:3" x14ac:dyDescent="0.4">
      <c r="A416" s="2">
        <v>45927</v>
      </c>
      <c r="B416" s="15">
        <f t="shared" si="16"/>
        <v>28.761507498858688</v>
      </c>
      <c r="C416">
        <f t="shared" si="17"/>
        <v>28.434510626652184</v>
      </c>
    </row>
    <row r="417" spans="1:3" x14ac:dyDescent="0.4">
      <c r="A417" s="2">
        <v>45928</v>
      </c>
      <c r="B417" s="15">
        <f t="shared" si="16"/>
        <v>28.758775258421551</v>
      </c>
      <c r="C417">
        <f t="shared" si="17"/>
        <v>28.43180944974943</v>
      </c>
    </row>
    <row r="418" spans="1:3" x14ac:dyDescent="0.4">
      <c r="A418" s="2">
        <v>45929</v>
      </c>
      <c r="B418" s="15">
        <f t="shared" si="16"/>
        <v>28.756043017984378</v>
      </c>
      <c r="C418">
        <f t="shared" si="17"/>
        <v>28.429108272846641</v>
      </c>
    </row>
    <row r="419" spans="1:3" x14ac:dyDescent="0.4">
      <c r="A419" s="2">
        <v>45930</v>
      </c>
      <c r="B419" s="15">
        <f t="shared" si="16"/>
        <v>28.753310777547231</v>
      </c>
      <c r="C419">
        <f t="shared" si="17"/>
        <v>28.426407095943876</v>
      </c>
    </row>
    <row r="420" spans="1:3" x14ac:dyDescent="0.4">
      <c r="A420" s="2">
        <v>45931</v>
      </c>
      <c r="B420" s="15">
        <f t="shared" si="16"/>
        <v>28.750578537110066</v>
      </c>
      <c r="C420">
        <f t="shared" si="17"/>
        <v>28.42370591904109</v>
      </c>
    </row>
    <row r="421" spans="1:3" x14ac:dyDescent="0.4">
      <c r="A421" s="2">
        <v>45932</v>
      </c>
      <c r="B421" s="15">
        <f t="shared" si="16"/>
        <v>28.7478462966729</v>
      </c>
      <c r="C421">
        <f t="shared" si="17"/>
        <v>28.421004742138308</v>
      </c>
    </row>
    <row r="422" spans="1:3" x14ac:dyDescent="0.4">
      <c r="A422" s="2">
        <v>45933</v>
      </c>
      <c r="B422" s="15">
        <f t="shared" si="16"/>
        <v>28.745114056235742</v>
      </c>
      <c r="C422">
        <f t="shared" si="17"/>
        <v>28.418303565235533</v>
      </c>
    </row>
    <row r="423" spans="1:3" x14ac:dyDescent="0.4">
      <c r="A423" s="2">
        <v>45934</v>
      </c>
      <c r="B423" s="15">
        <f t="shared" si="16"/>
        <v>28.742381815798588</v>
      </c>
      <c r="C423">
        <f t="shared" si="17"/>
        <v>28.415602388332758</v>
      </c>
    </row>
    <row r="424" spans="1:3" x14ac:dyDescent="0.4">
      <c r="A424" s="2">
        <v>45935</v>
      </c>
      <c r="B424" s="15">
        <f t="shared" si="16"/>
        <v>28.739649575361444</v>
      </c>
      <c r="C424">
        <f t="shared" si="17"/>
        <v>28.412901211429997</v>
      </c>
    </row>
    <row r="425" spans="1:3" x14ac:dyDescent="0.4">
      <c r="A425" s="2">
        <v>45936</v>
      </c>
      <c r="B425" s="15">
        <f t="shared" si="16"/>
        <v>28.736917334924268</v>
      </c>
      <c r="C425">
        <f t="shared" si="17"/>
        <v>28.410200034527204</v>
      </c>
    </row>
    <row r="426" spans="1:3" x14ac:dyDescent="0.4">
      <c r="A426" s="2">
        <v>45937</v>
      </c>
      <c r="B426" s="15">
        <f t="shared" si="16"/>
        <v>28.734185094487113</v>
      </c>
      <c r="C426">
        <f t="shared" si="17"/>
        <v>28.407498857624432</v>
      </c>
    </row>
    <row r="427" spans="1:3" x14ac:dyDescent="0.4">
      <c r="A427" s="2">
        <v>45938</v>
      </c>
      <c r="B427" s="15">
        <f t="shared" si="16"/>
        <v>28.731452854049955</v>
      </c>
      <c r="C427">
        <f t="shared" si="17"/>
        <v>28.404797680721654</v>
      </c>
    </row>
    <row r="428" spans="1:3" x14ac:dyDescent="0.4">
      <c r="A428" s="2">
        <v>45939</v>
      </c>
      <c r="B428" s="15">
        <f t="shared" si="16"/>
        <v>28.728720613612797</v>
      </c>
      <c r="C428">
        <f t="shared" si="17"/>
        <v>28.402096503818878</v>
      </c>
    </row>
    <row r="429" spans="1:3" x14ac:dyDescent="0.4">
      <c r="A429" s="2">
        <v>45940</v>
      </c>
      <c r="B429" s="15">
        <f t="shared" si="16"/>
        <v>28.725988373175639</v>
      </c>
      <c r="C429">
        <f t="shared" si="17"/>
        <v>28.399395326916103</v>
      </c>
    </row>
    <row r="430" spans="1:3" x14ac:dyDescent="0.4">
      <c r="A430" s="2">
        <v>45941</v>
      </c>
      <c r="B430" s="15">
        <f t="shared" si="16"/>
        <v>28.723256132738481</v>
      </c>
      <c r="C430">
        <f t="shared" si="17"/>
        <v>28.396694150013325</v>
      </c>
    </row>
    <row r="431" spans="1:3" x14ac:dyDescent="0.4">
      <c r="A431" s="2">
        <v>45942</v>
      </c>
      <c r="B431" s="15">
        <f t="shared" si="16"/>
        <v>28.720523892301326</v>
      </c>
      <c r="C431">
        <f t="shared" si="17"/>
        <v>28.393992973110553</v>
      </c>
    </row>
    <row r="432" spans="1:3" x14ac:dyDescent="0.4">
      <c r="A432" s="2">
        <v>45943</v>
      </c>
      <c r="B432" s="15">
        <f t="shared" si="16"/>
        <v>28.717791651864172</v>
      </c>
      <c r="C432">
        <f t="shared" si="17"/>
        <v>28.391291796207781</v>
      </c>
    </row>
    <row r="433" spans="1:3" x14ac:dyDescent="0.4">
      <c r="A433" s="2">
        <v>45944</v>
      </c>
      <c r="B433" s="15">
        <f t="shared" ref="B433:B496" si="18">DURATION(A433,$B$107,2.53%,2.3%,2,1)</f>
        <v>28.71505941142701</v>
      </c>
      <c r="C433">
        <f t="shared" ref="C433:C496" si="19">MDURATION(A433,$B$107,2.53%,2.3%,2,1)</f>
        <v>28.388590619304999</v>
      </c>
    </row>
    <row r="434" spans="1:3" x14ac:dyDescent="0.4">
      <c r="A434" s="2">
        <v>45945</v>
      </c>
      <c r="B434" s="15">
        <f t="shared" si="18"/>
        <v>28.712327170989852</v>
      </c>
      <c r="C434">
        <f t="shared" si="19"/>
        <v>28.385889442402224</v>
      </c>
    </row>
    <row r="435" spans="1:3" x14ac:dyDescent="0.4">
      <c r="A435" s="2">
        <v>45946</v>
      </c>
      <c r="B435" s="15">
        <f t="shared" si="18"/>
        <v>28.70959493055269</v>
      </c>
      <c r="C435">
        <f t="shared" si="19"/>
        <v>28.383188265499445</v>
      </c>
    </row>
    <row r="436" spans="1:3" x14ac:dyDescent="0.4">
      <c r="A436" s="2">
        <v>45947</v>
      </c>
      <c r="B436" s="15">
        <f t="shared" si="18"/>
        <v>28.706862690115543</v>
      </c>
      <c r="C436">
        <f t="shared" si="19"/>
        <v>28.380487088596681</v>
      </c>
    </row>
    <row r="437" spans="1:3" x14ac:dyDescent="0.4">
      <c r="A437" s="2">
        <v>45948</v>
      </c>
      <c r="B437" s="15">
        <f t="shared" si="18"/>
        <v>28.704130449678367</v>
      </c>
      <c r="C437">
        <f t="shared" si="19"/>
        <v>28.377785911693884</v>
      </c>
    </row>
    <row r="438" spans="1:3" x14ac:dyDescent="0.4">
      <c r="A438" s="2">
        <v>45949</v>
      </c>
      <c r="B438" s="15">
        <f t="shared" si="18"/>
        <v>28.701398209241226</v>
      </c>
      <c r="C438">
        <f t="shared" si="19"/>
        <v>28.375084734791127</v>
      </c>
    </row>
    <row r="439" spans="1:3" x14ac:dyDescent="0.4">
      <c r="A439" s="2">
        <v>45950</v>
      </c>
      <c r="B439" s="15">
        <f t="shared" si="18"/>
        <v>28.69866596880405</v>
      </c>
      <c r="C439">
        <f t="shared" si="19"/>
        <v>28.372383557888334</v>
      </c>
    </row>
    <row r="440" spans="1:3" x14ac:dyDescent="0.4">
      <c r="A440" s="2">
        <v>45951</v>
      </c>
      <c r="B440" s="15">
        <f t="shared" si="18"/>
        <v>28.695933728366889</v>
      </c>
      <c r="C440">
        <f t="shared" si="19"/>
        <v>28.369682380985552</v>
      </c>
    </row>
    <row r="441" spans="1:3" x14ac:dyDescent="0.4">
      <c r="A441" s="2">
        <v>45952</v>
      </c>
      <c r="B441" s="15">
        <f t="shared" si="18"/>
        <v>28.693201487929734</v>
      </c>
      <c r="C441">
        <f t="shared" si="19"/>
        <v>28.36698120408278</v>
      </c>
    </row>
    <row r="442" spans="1:3" x14ac:dyDescent="0.4">
      <c r="A442" s="2">
        <v>45953</v>
      </c>
      <c r="B442" s="15">
        <f t="shared" si="18"/>
        <v>28.690469247492572</v>
      </c>
      <c r="C442">
        <f t="shared" si="19"/>
        <v>28.364280027180001</v>
      </c>
    </row>
    <row r="443" spans="1:3" x14ac:dyDescent="0.4">
      <c r="A443" s="2">
        <v>45954</v>
      </c>
      <c r="B443" s="15">
        <f t="shared" si="18"/>
        <v>28.687737007055429</v>
      </c>
      <c r="C443">
        <f t="shared" si="19"/>
        <v>28.361578850277237</v>
      </c>
    </row>
    <row r="444" spans="1:3" x14ac:dyDescent="0.4">
      <c r="A444" s="2">
        <v>45955</v>
      </c>
      <c r="B444" s="15">
        <f t="shared" si="18"/>
        <v>28.685004766618267</v>
      </c>
      <c r="C444">
        <f t="shared" si="19"/>
        <v>28.358877673374458</v>
      </c>
    </row>
    <row r="445" spans="1:3" x14ac:dyDescent="0.4">
      <c r="A445" s="2">
        <v>45956</v>
      </c>
      <c r="B445" s="15">
        <f t="shared" si="18"/>
        <v>28.682272526181098</v>
      </c>
      <c r="C445">
        <f t="shared" si="19"/>
        <v>28.356176496471672</v>
      </c>
    </row>
    <row r="446" spans="1:3" x14ac:dyDescent="0.4">
      <c r="A446" s="2">
        <v>45957</v>
      </c>
      <c r="B446" s="15">
        <f t="shared" si="18"/>
        <v>28.679540285743947</v>
      </c>
      <c r="C446">
        <f t="shared" si="19"/>
        <v>28.353475319568904</v>
      </c>
    </row>
    <row r="447" spans="1:3" x14ac:dyDescent="0.4">
      <c r="A447" s="2">
        <v>45958</v>
      </c>
      <c r="B447" s="15">
        <f t="shared" si="18"/>
        <v>28.676808045306771</v>
      </c>
      <c r="C447">
        <f t="shared" si="19"/>
        <v>28.350774142666108</v>
      </c>
    </row>
    <row r="448" spans="1:3" x14ac:dyDescent="0.4">
      <c r="A448" s="2">
        <v>45959</v>
      </c>
      <c r="B448" s="15">
        <f t="shared" si="18"/>
        <v>28.674075804869634</v>
      </c>
      <c r="C448">
        <f t="shared" si="19"/>
        <v>28.348072965763354</v>
      </c>
    </row>
    <row r="449" spans="1:3" x14ac:dyDescent="0.4">
      <c r="A449" s="2">
        <v>45960</v>
      </c>
      <c r="B449" s="15">
        <f t="shared" si="18"/>
        <v>28.671343564432473</v>
      </c>
      <c r="C449">
        <f t="shared" si="19"/>
        <v>28.345371788860575</v>
      </c>
    </row>
    <row r="450" spans="1:3" x14ac:dyDescent="0.4">
      <c r="A450" s="2">
        <v>45961</v>
      </c>
      <c r="B450" s="15">
        <f t="shared" si="18"/>
        <v>28.668611323995304</v>
      </c>
      <c r="C450">
        <f t="shared" si="19"/>
        <v>28.342670611957786</v>
      </c>
    </row>
    <row r="451" spans="1:3" x14ac:dyDescent="0.4">
      <c r="A451" s="2">
        <v>45962</v>
      </c>
      <c r="B451" s="15">
        <f t="shared" si="18"/>
        <v>28.665879083558146</v>
      </c>
      <c r="C451">
        <f t="shared" si="19"/>
        <v>28.339969435055011</v>
      </c>
    </row>
    <row r="452" spans="1:3" x14ac:dyDescent="0.4">
      <c r="A452" s="2">
        <v>45963</v>
      </c>
      <c r="B452" s="15">
        <f t="shared" si="18"/>
        <v>28.663146843120998</v>
      </c>
      <c r="C452">
        <f t="shared" si="19"/>
        <v>28.337268258152246</v>
      </c>
    </row>
    <row r="453" spans="1:3" x14ac:dyDescent="0.4">
      <c r="A453" s="2">
        <v>45964</v>
      </c>
      <c r="B453" s="15">
        <f t="shared" si="18"/>
        <v>28.660414602683833</v>
      </c>
      <c r="C453">
        <f t="shared" si="19"/>
        <v>28.334567081249464</v>
      </c>
    </row>
    <row r="454" spans="1:3" x14ac:dyDescent="0.4">
      <c r="A454" s="2">
        <v>45965</v>
      </c>
      <c r="B454" s="15">
        <f t="shared" si="18"/>
        <v>28.657682362246653</v>
      </c>
      <c r="C454">
        <f t="shared" si="19"/>
        <v>28.331865904346664</v>
      </c>
    </row>
    <row r="455" spans="1:3" x14ac:dyDescent="0.4">
      <c r="A455" s="2">
        <v>45966</v>
      </c>
      <c r="B455" s="15">
        <f t="shared" si="18"/>
        <v>28.654950121809534</v>
      </c>
      <c r="C455">
        <f t="shared" si="19"/>
        <v>28.329164727443928</v>
      </c>
    </row>
    <row r="456" spans="1:3" x14ac:dyDescent="0.4">
      <c r="A456" s="2">
        <v>45967</v>
      </c>
      <c r="B456" s="15">
        <f t="shared" si="18"/>
        <v>28.652217881372373</v>
      </c>
      <c r="C456">
        <f t="shared" si="19"/>
        <v>28.326463550541149</v>
      </c>
    </row>
    <row r="457" spans="1:3" x14ac:dyDescent="0.4">
      <c r="A457" s="2">
        <v>45968</v>
      </c>
      <c r="B457" s="15">
        <f t="shared" si="18"/>
        <v>28.649485640935218</v>
      </c>
      <c r="C457">
        <f t="shared" si="19"/>
        <v>28.323762373638374</v>
      </c>
    </row>
    <row r="458" spans="1:3" x14ac:dyDescent="0.4">
      <c r="A458" s="2">
        <v>45969</v>
      </c>
      <c r="B458" s="15">
        <f t="shared" si="18"/>
        <v>28.646753400498042</v>
      </c>
      <c r="C458">
        <f t="shared" si="19"/>
        <v>28.321061196735581</v>
      </c>
    </row>
    <row r="459" spans="1:3" x14ac:dyDescent="0.4">
      <c r="A459" s="2">
        <v>45970</v>
      </c>
      <c r="B459" s="15">
        <f t="shared" si="18"/>
        <v>28.644021160060884</v>
      </c>
      <c r="C459">
        <f t="shared" si="19"/>
        <v>28.318360019832806</v>
      </c>
    </row>
    <row r="460" spans="1:3" x14ac:dyDescent="0.4">
      <c r="A460" s="2">
        <v>45971</v>
      </c>
      <c r="B460" s="15">
        <f t="shared" si="18"/>
        <v>28.641288919623722</v>
      </c>
      <c r="C460">
        <f t="shared" si="19"/>
        <v>28.315658842930024</v>
      </c>
    </row>
    <row r="461" spans="1:3" x14ac:dyDescent="0.4">
      <c r="A461" s="2">
        <v>45972</v>
      </c>
      <c r="B461" s="15">
        <f t="shared" si="18"/>
        <v>28.638556679186568</v>
      </c>
      <c r="C461">
        <f t="shared" si="19"/>
        <v>28.312957666027252</v>
      </c>
    </row>
    <row r="462" spans="1:3" x14ac:dyDescent="0.4">
      <c r="A462" s="2">
        <v>45973</v>
      </c>
      <c r="B462" s="15">
        <f t="shared" si="18"/>
        <v>28.635824438749403</v>
      </c>
      <c r="C462">
        <f t="shared" si="19"/>
        <v>28.31025648912447</v>
      </c>
    </row>
    <row r="463" spans="1:3" x14ac:dyDescent="0.4">
      <c r="A463" s="2">
        <v>45974</v>
      </c>
      <c r="B463" s="15">
        <f t="shared" si="18"/>
        <v>28.633092198312262</v>
      </c>
      <c r="C463">
        <f t="shared" si="19"/>
        <v>28.307555312221712</v>
      </c>
    </row>
    <row r="464" spans="1:3" x14ac:dyDescent="0.4">
      <c r="A464" s="2">
        <v>45975</v>
      </c>
      <c r="B464" s="15">
        <f t="shared" si="18"/>
        <v>28.630359957875086</v>
      </c>
      <c r="C464">
        <f t="shared" si="19"/>
        <v>28.304854135318916</v>
      </c>
    </row>
    <row r="465" spans="1:3" x14ac:dyDescent="0.4">
      <c r="A465" s="2">
        <v>45976</v>
      </c>
      <c r="B465" s="15">
        <f t="shared" si="18"/>
        <v>28.627627717437949</v>
      </c>
      <c r="C465">
        <f t="shared" si="19"/>
        <v>28.302152958416162</v>
      </c>
    </row>
    <row r="466" spans="1:3" x14ac:dyDescent="0.4">
      <c r="A466" s="2">
        <v>45977</v>
      </c>
      <c r="B466" s="15">
        <f t="shared" si="18"/>
        <v>28.624895477000788</v>
      </c>
      <c r="C466">
        <f t="shared" si="19"/>
        <v>28.299451781513383</v>
      </c>
    </row>
    <row r="467" spans="1:3" x14ac:dyDescent="0.4">
      <c r="A467" s="2">
        <v>45978</v>
      </c>
      <c r="B467" s="15">
        <f t="shared" si="18"/>
        <v>28.622163236563612</v>
      </c>
      <c r="C467">
        <f t="shared" si="19"/>
        <v>28.296750604610587</v>
      </c>
    </row>
    <row r="468" spans="1:3" x14ac:dyDescent="0.4">
      <c r="A468" s="2">
        <v>45979</v>
      </c>
      <c r="B468" s="15">
        <f t="shared" si="18"/>
        <v>28.619430996126454</v>
      </c>
      <c r="C468">
        <f t="shared" si="19"/>
        <v>28.294049427707812</v>
      </c>
    </row>
    <row r="469" spans="1:3" x14ac:dyDescent="0.4">
      <c r="A469" s="2">
        <v>45980</v>
      </c>
      <c r="B469" s="15">
        <f t="shared" si="18"/>
        <v>28.616698755689288</v>
      </c>
      <c r="C469">
        <f t="shared" si="19"/>
        <v>28.291348250805029</v>
      </c>
    </row>
    <row r="470" spans="1:3" x14ac:dyDescent="0.4">
      <c r="A470" s="2">
        <v>45981</v>
      </c>
      <c r="B470" s="15">
        <f t="shared" si="18"/>
        <v>28.613966515252152</v>
      </c>
      <c r="C470">
        <f t="shared" si="19"/>
        <v>28.288647073902272</v>
      </c>
    </row>
    <row r="471" spans="1:3" x14ac:dyDescent="0.4">
      <c r="A471" s="2">
        <v>45982</v>
      </c>
      <c r="B471" s="15">
        <f t="shared" si="18"/>
        <v>28.611234274814993</v>
      </c>
      <c r="C471">
        <f t="shared" si="19"/>
        <v>28.285945896999497</v>
      </c>
    </row>
    <row r="472" spans="1:3" x14ac:dyDescent="0.4">
      <c r="A472" s="2">
        <v>45983</v>
      </c>
      <c r="B472" s="15">
        <f t="shared" si="18"/>
        <v>28.608502034377825</v>
      </c>
      <c r="C472">
        <f t="shared" si="19"/>
        <v>28.283244720096711</v>
      </c>
    </row>
    <row r="473" spans="1:3" x14ac:dyDescent="0.4">
      <c r="A473" s="2">
        <v>45984</v>
      </c>
      <c r="B473" s="15">
        <f t="shared" si="18"/>
        <v>28.605769793940674</v>
      </c>
      <c r="C473">
        <f t="shared" si="19"/>
        <v>28.280543543193943</v>
      </c>
    </row>
    <row r="474" spans="1:3" x14ac:dyDescent="0.4">
      <c r="A474" s="2">
        <v>45985</v>
      </c>
      <c r="B474" s="15">
        <f t="shared" si="18"/>
        <v>28.603037553503501</v>
      </c>
      <c r="C474">
        <f t="shared" si="19"/>
        <v>28.27784236629115</v>
      </c>
    </row>
    <row r="475" spans="1:3" x14ac:dyDescent="0.4">
      <c r="A475" s="2">
        <v>45986</v>
      </c>
      <c r="B475" s="15">
        <f t="shared" si="18"/>
        <v>28.600305313066343</v>
      </c>
      <c r="C475">
        <f t="shared" si="19"/>
        <v>28.275141189388375</v>
      </c>
    </row>
    <row r="476" spans="1:3" x14ac:dyDescent="0.4">
      <c r="A476" s="2">
        <v>45987</v>
      </c>
      <c r="B476" s="15">
        <f t="shared" si="18"/>
        <v>28.597573072629178</v>
      </c>
      <c r="C476">
        <f t="shared" si="19"/>
        <v>28.272440012485593</v>
      </c>
    </row>
    <row r="477" spans="1:3" x14ac:dyDescent="0.4">
      <c r="A477" s="2">
        <v>45988</v>
      </c>
      <c r="B477" s="15">
        <f t="shared" si="18"/>
        <v>28.594840832192034</v>
      </c>
      <c r="C477">
        <f t="shared" si="19"/>
        <v>28.269738835582828</v>
      </c>
    </row>
    <row r="478" spans="1:3" x14ac:dyDescent="0.4">
      <c r="A478" s="2">
        <v>45989</v>
      </c>
      <c r="B478" s="15">
        <f t="shared" si="18"/>
        <v>28.592108591754879</v>
      </c>
      <c r="C478">
        <f t="shared" si="19"/>
        <v>28.267037658680056</v>
      </c>
    </row>
    <row r="479" spans="1:3" x14ac:dyDescent="0.4">
      <c r="A479" s="2">
        <v>45990</v>
      </c>
      <c r="B479" s="15">
        <f t="shared" si="18"/>
        <v>28.589376351317703</v>
      </c>
      <c r="C479">
        <f t="shared" si="19"/>
        <v>28.264336481777264</v>
      </c>
    </row>
    <row r="480" spans="1:3" x14ac:dyDescent="0.4">
      <c r="A480" s="2">
        <v>45991</v>
      </c>
      <c r="B480" s="15">
        <f t="shared" si="18"/>
        <v>28.586644110880574</v>
      </c>
      <c r="C480">
        <f t="shared" si="19"/>
        <v>28.261635304874513</v>
      </c>
    </row>
    <row r="481" spans="1:3" x14ac:dyDescent="0.4">
      <c r="A481" s="2">
        <v>45992</v>
      </c>
      <c r="B481" s="15">
        <f t="shared" si="18"/>
        <v>28.583911870443387</v>
      </c>
      <c r="C481">
        <f t="shared" si="19"/>
        <v>28.25893412797171</v>
      </c>
    </row>
    <row r="482" spans="1:3" x14ac:dyDescent="0.4">
      <c r="A482" s="2">
        <v>45993</v>
      </c>
      <c r="B482" s="15">
        <f t="shared" si="18"/>
        <v>28.581179630006243</v>
      </c>
      <c r="C482">
        <f t="shared" si="19"/>
        <v>28.256232951068949</v>
      </c>
    </row>
    <row r="483" spans="1:3" x14ac:dyDescent="0.4">
      <c r="A483" s="2">
        <v>45994</v>
      </c>
      <c r="B483" s="15">
        <f t="shared" si="18"/>
        <v>28.578447389569078</v>
      </c>
      <c r="C483">
        <f t="shared" si="19"/>
        <v>28.253531774166166</v>
      </c>
    </row>
    <row r="484" spans="1:3" x14ac:dyDescent="0.4">
      <c r="A484" s="2">
        <v>45995</v>
      </c>
      <c r="B484" s="15">
        <f t="shared" si="18"/>
        <v>28.575715149131938</v>
      </c>
      <c r="C484">
        <f t="shared" si="19"/>
        <v>28.250830597263406</v>
      </c>
    </row>
    <row r="485" spans="1:3" x14ac:dyDescent="0.4">
      <c r="A485" s="2">
        <v>45996</v>
      </c>
      <c r="B485" s="15">
        <f t="shared" si="18"/>
        <v>28.572982908694762</v>
      </c>
      <c r="C485">
        <f t="shared" si="19"/>
        <v>28.248129420360613</v>
      </c>
    </row>
    <row r="486" spans="1:3" x14ac:dyDescent="0.4">
      <c r="A486" s="2">
        <v>45997</v>
      </c>
      <c r="B486" s="15">
        <f t="shared" si="18"/>
        <v>28.570250668257611</v>
      </c>
      <c r="C486">
        <f t="shared" si="19"/>
        <v>28.245428243457845</v>
      </c>
    </row>
    <row r="487" spans="1:3" x14ac:dyDescent="0.4">
      <c r="A487" s="2">
        <v>45998</v>
      </c>
      <c r="B487" s="15">
        <f t="shared" si="18"/>
        <v>28.567518427820442</v>
      </c>
      <c r="C487">
        <f t="shared" si="19"/>
        <v>28.242727066555055</v>
      </c>
    </row>
    <row r="488" spans="1:3" x14ac:dyDescent="0.4">
      <c r="A488" s="2">
        <v>45999</v>
      </c>
      <c r="B488" s="15">
        <f t="shared" si="18"/>
        <v>28.564786187383294</v>
      </c>
      <c r="C488">
        <f t="shared" si="19"/>
        <v>28.240025889652291</v>
      </c>
    </row>
    <row r="489" spans="1:3" x14ac:dyDescent="0.4">
      <c r="A489" s="2">
        <v>46000</v>
      </c>
      <c r="B489" s="15">
        <f t="shared" si="18"/>
        <v>28.562053946946111</v>
      </c>
      <c r="C489">
        <f t="shared" si="19"/>
        <v>28.237324712749491</v>
      </c>
    </row>
    <row r="490" spans="1:3" x14ac:dyDescent="0.4">
      <c r="A490" s="2">
        <v>46001</v>
      </c>
      <c r="B490" s="15">
        <f t="shared" si="18"/>
        <v>28.559321706508964</v>
      </c>
      <c r="C490">
        <f t="shared" si="19"/>
        <v>28.234623535846726</v>
      </c>
    </row>
    <row r="491" spans="1:3" x14ac:dyDescent="0.4">
      <c r="A491" s="2">
        <v>46002</v>
      </c>
      <c r="B491" s="15">
        <f t="shared" si="18"/>
        <v>28.556589466071809</v>
      </c>
      <c r="C491">
        <f t="shared" si="19"/>
        <v>28.231922358943951</v>
      </c>
    </row>
    <row r="492" spans="1:3" x14ac:dyDescent="0.4">
      <c r="A492" s="2">
        <v>46003</v>
      </c>
      <c r="B492" s="15">
        <f t="shared" si="18"/>
        <v>28.553857225634658</v>
      </c>
      <c r="C492">
        <f t="shared" si="19"/>
        <v>28.229221182041183</v>
      </c>
    </row>
    <row r="493" spans="1:3" x14ac:dyDescent="0.4">
      <c r="A493" s="2">
        <v>46004</v>
      </c>
      <c r="B493" s="15">
        <f t="shared" si="18"/>
        <v>28.55112498519749</v>
      </c>
      <c r="C493">
        <f t="shared" si="19"/>
        <v>28.226520005138397</v>
      </c>
    </row>
    <row r="494" spans="1:3" x14ac:dyDescent="0.4">
      <c r="A494" s="2">
        <v>46005</v>
      </c>
      <c r="B494" s="15">
        <f t="shared" si="18"/>
        <v>28.548392744760324</v>
      </c>
      <c r="C494">
        <f t="shared" si="19"/>
        <v>28.223818828235611</v>
      </c>
    </row>
    <row r="495" spans="1:3" x14ac:dyDescent="0.4">
      <c r="A495" s="2">
        <v>46006</v>
      </c>
      <c r="B495" s="15">
        <f t="shared" si="18"/>
        <v>28.884083498971023</v>
      </c>
      <c r="C495">
        <f t="shared" si="19"/>
        <v>28.555693029135959</v>
      </c>
    </row>
    <row r="496" spans="1:3" x14ac:dyDescent="0.4">
      <c r="A496" s="2">
        <v>46007</v>
      </c>
      <c r="B496" s="15">
        <f t="shared" si="18"/>
        <v>28.881336246223775</v>
      </c>
      <c r="C496">
        <f t="shared" si="19"/>
        <v>28.55297701060185</v>
      </c>
    </row>
    <row r="497" spans="1:3" x14ac:dyDescent="0.4">
      <c r="A497" s="2">
        <v>46008</v>
      </c>
      <c r="B497" s="15">
        <f t="shared" ref="B497:B511" si="20">DURATION(A497,$B$107,2.53%,2.3%,2,1)</f>
        <v>28.878588993476537</v>
      </c>
      <c r="C497">
        <f t="shared" ref="C497:C511" si="21">MDURATION(A497,$B$107,2.53%,2.3%,2,1)</f>
        <v>28.550260992067756</v>
      </c>
    </row>
    <row r="498" spans="1:3" x14ac:dyDescent="0.4">
      <c r="A498" s="2">
        <v>46009</v>
      </c>
      <c r="B498" s="15">
        <f t="shared" si="20"/>
        <v>28.875841740729285</v>
      </c>
      <c r="C498">
        <f t="shared" si="21"/>
        <v>28.547544973533647</v>
      </c>
    </row>
    <row r="499" spans="1:3" x14ac:dyDescent="0.4">
      <c r="A499" s="2">
        <v>46010</v>
      </c>
      <c r="B499" s="15">
        <f t="shared" si="20"/>
        <v>28.873094487982023</v>
      </c>
      <c r="C499">
        <f t="shared" si="21"/>
        <v>28.544828954999527</v>
      </c>
    </row>
    <row r="500" spans="1:3" x14ac:dyDescent="0.4">
      <c r="A500" s="2">
        <v>46011</v>
      </c>
      <c r="B500" s="15">
        <f t="shared" si="20"/>
        <v>28.870347235234775</v>
      </c>
      <c r="C500">
        <f t="shared" si="21"/>
        <v>28.542112936465422</v>
      </c>
    </row>
    <row r="501" spans="1:3" x14ac:dyDescent="0.4">
      <c r="A501" s="2">
        <v>46012</v>
      </c>
      <c r="B501" s="15">
        <f t="shared" si="20"/>
        <v>28.86759998248753</v>
      </c>
      <c r="C501">
        <f t="shared" si="21"/>
        <v>28.539396917931317</v>
      </c>
    </row>
    <row r="502" spans="1:3" x14ac:dyDescent="0.4">
      <c r="A502" s="2">
        <v>46013</v>
      </c>
      <c r="B502" s="15">
        <f t="shared" si="20"/>
        <v>28.864852729740274</v>
      </c>
      <c r="C502">
        <f t="shared" si="21"/>
        <v>28.536680899397204</v>
      </c>
    </row>
    <row r="503" spans="1:3" x14ac:dyDescent="0.4">
      <c r="A503" s="2">
        <v>46014</v>
      </c>
      <c r="B503" s="15">
        <f t="shared" si="20"/>
        <v>28.862105476993023</v>
      </c>
      <c r="C503">
        <f t="shared" si="21"/>
        <v>28.533964880863095</v>
      </c>
    </row>
    <row r="504" spans="1:3" x14ac:dyDescent="0.4">
      <c r="A504" s="2">
        <v>46015</v>
      </c>
      <c r="B504" s="15">
        <f t="shared" si="20"/>
        <v>28.859358224245756</v>
      </c>
      <c r="C504">
        <f t="shared" si="21"/>
        <v>28.531248862328972</v>
      </c>
    </row>
    <row r="505" spans="1:3" x14ac:dyDescent="0.4">
      <c r="A505" s="2">
        <v>46016</v>
      </c>
      <c r="B505" s="15">
        <f t="shared" si="20"/>
        <v>28.856610971498505</v>
      </c>
      <c r="C505">
        <f t="shared" si="21"/>
        <v>28.528532843794864</v>
      </c>
    </row>
    <row r="506" spans="1:3" x14ac:dyDescent="0.4">
      <c r="A506" s="2">
        <v>46017</v>
      </c>
      <c r="B506" s="15">
        <f t="shared" si="20"/>
        <v>28.853863718751256</v>
      </c>
      <c r="C506">
        <f t="shared" si="21"/>
        <v>28.525816825260755</v>
      </c>
    </row>
    <row r="507" spans="1:3" x14ac:dyDescent="0.4">
      <c r="A507" s="2">
        <v>46018</v>
      </c>
      <c r="B507" s="15">
        <f t="shared" si="20"/>
        <v>28.851116466004012</v>
      </c>
      <c r="C507">
        <f t="shared" si="21"/>
        <v>28.523100806726653</v>
      </c>
    </row>
    <row r="508" spans="1:3" x14ac:dyDescent="0.4">
      <c r="A508" s="2">
        <v>46019</v>
      </c>
      <c r="B508" s="15">
        <f t="shared" si="20"/>
        <v>28.848369213256763</v>
      </c>
      <c r="C508">
        <f t="shared" si="21"/>
        <v>28.520384788192548</v>
      </c>
    </row>
    <row r="509" spans="1:3" x14ac:dyDescent="0.4">
      <c r="A509" s="2">
        <v>46020</v>
      </c>
      <c r="B509" s="15">
        <f t="shared" si="20"/>
        <v>28.845621960509494</v>
      </c>
      <c r="C509">
        <f t="shared" si="21"/>
        <v>28.517668769658421</v>
      </c>
    </row>
    <row r="510" spans="1:3" x14ac:dyDescent="0.4">
      <c r="A510" s="2">
        <v>46021</v>
      </c>
      <c r="B510" s="15">
        <f t="shared" si="20"/>
        <v>28.842874707762256</v>
      </c>
      <c r="C510">
        <f t="shared" si="21"/>
        <v>28.514952751124323</v>
      </c>
    </row>
    <row r="511" spans="1:3" x14ac:dyDescent="0.4">
      <c r="A511" s="2">
        <v>46022</v>
      </c>
      <c r="B511" s="15">
        <f t="shared" si="20"/>
        <v>28.840127455015008</v>
      </c>
      <c r="C511">
        <f t="shared" si="21"/>
        <v>28.512236732590218</v>
      </c>
    </row>
  </sheetData>
  <mergeCells count="2">
    <mergeCell ref="A1:I5"/>
    <mergeCell ref="A110:J110"/>
  </mergeCells>
  <phoneticPr fontId="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092FF-485B-4A69-8C0F-5EF10719ACCC}">
  <dimension ref="A1:J102"/>
  <sheetViews>
    <sheetView tabSelected="1" workbookViewId="0">
      <selection activeCell="L15" sqref="L15"/>
    </sheetView>
  </sheetViews>
  <sheetFormatPr defaultRowHeight="13.9" x14ac:dyDescent="0.4"/>
  <cols>
    <col min="2" max="2" width="10.59765625" bestFit="1" customWidth="1"/>
    <col min="4" max="4" width="13.53125" customWidth="1"/>
    <col min="5" max="5" width="10.73046875" customWidth="1"/>
    <col min="6" max="6" width="12.265625" customWidth="1"/>
    <col min="9" max="9" width="11.6640625" customWidth="1"/>
  </cols>
  <sheetData>
    <row r="1" spans="1:10" ht="27.75" x14ac:dyDescent="0.4">
      <c r="A1" s="22" t="s">
        <v>15</v>
      </c>
      <c r="B1" s="22" t="s">
        <v>46</v>
      </c>
      <c r="C1" s="22" t="s">
        <v>48</v>
      </c>
      <c r="D1" s="22" t="s">
        <v>53</v>
      </c>
      <c r="E1" s="22" t="s">
        <v>50</v>
      </c>
      <c r="F1" s="22" t="s">
        <v>68</v>
      </c>
      <c r="G1" s="22" t="s">
        <v>69</v>
      </c>
      <c r="I1" s="22" t="s">
        <v>70</v>
      </c>
      <c r="J1" s="22" t="s">
        <v>71</v>
      </c>
    </row>
    <row r="2" spans="1:10" x14ac:dyDescent="0.4">
      <c r="A2">
        <v>1</v>
      </c>
      <c r="B2" s="2">
        <v>45641</v>
      </c>
      <c r="C2">
        <f>2.53/2</f>
        <v>1.2649999999999999</v>
      </c>
      <c r="D2" s="15">
        <f>_xlfn.DAYS(B2,DATE(2024,11,27))/_xlfn.DAYS(B2,DATE(2024,6,15))</f>
        <v>9.8360655737704916E-2</v>
      </c>
      <c r="E2" s="15">
        <f>C2/(1+2.3%/2)^D2</f>
        <v>1.263578063276209</v>
      </c>
      <c r="F2" s="15">
        <f>D2^2+D2</f>
        <v>0.10803547433485622</v>
      </c>
      <c r="G2" s="15">
        <f>E2/$E$102</f>
        <v>1.1708503697244176E-2</v>
      </c>
      <c r="I2" s="15">
        <f>SUMPRODUCT(F2:F101,G2:G101)</f>
        <v>4674.367485145438</v>
      </c>
      <c r="J2">
        <f>I2/4</f>
        <v>1168.5918712863595</v>
      </c>
    </row>
    <row r="3" spans="1:10" x14ac:dyDescent="0.4">
      <c r="A3">
        <v>2</v>
      </c>
      <c r="B3" s="2">
        <v>45823</v>
      </c>
      <c r="C3">
        <f t="shared" ref="C3:C66" si="0">2.53/2</f>
        <v>1.2649999999999999</v>
      </c>
      <c r="D3" s="15">
        <f>D2+1</f>
        <v>1.098360655737705</v>
      </c>
      <c r="E3" s="15">
        <f t="shared" ref="E3:E66" si="1">C3/(1+2.3%/2)^D3</f>
        <v>1.249212123851912</v>
      </c>
      <c r="F3" s="15">
        <f t="shared" ref="F3:F66" si="2">D3^2+D3</f>
        <v>2.3047567858102664</v>
      </c>
      <c r="G3" s="15">
        <f t="shared" ref="G3:G66" si="3">E3/$E$102</f>
        <v>1.1575386749623506E-2</v>
      </c>
    </row>
    <row r="4" spans="1:10" x14ac:dyDescent="0.4">
      <c r="A4">
        <v>3</v>
      </c>
      <c r="B4" s="2">
        <v>46006</v>
      </c>
      <c r="C4">
        <f t="shared" si="0"/>
        <v>1.2649999999999999</v>
      </c>
      <c r="D4" s="15">
        <f t="shared" ref="D4:D67" si="4">D3+1</f>
        <v>2.098360655737705</v>
      </c>
      <c r="E4" s="15">
        <f t="shared" si="1"/>
        <v>1.2350095144358992</v>
      </c>
      <c r="F4" s="15">
        <f t="shared" si="2"/>
        <v>6.5014780972856769</v>
      </c>
      <c r="G4" s="15">
        <f t="shared" si="3"/>
        <v>1.1443783242336634E-2</v>
      </c>
    </row>
    <row r="5" spans="1:10" x14ac:dyDescent="0.4">
      <c r="A5">
        <v>4</v>
      </c>
      <c r="B5" s="2">
        <v>46188</v>
      </c>
      <c r="C5">
        <f t="shared" si="0"/>
        <v>1.2649999999999999</v>
      </c>
      <c r="D5" s="15">
        <f t="shared" si="4"/>
        <v>3.098360655737705</v>
      </c>
      <c r="E5" s="15">
        <f t="shared" si="1"/>
        <v>1.2209683780878884</v>
      </c>
      <c r="F5" s="15">
        <f t="shared" si="2"/>
        <v>12.698199408761086</v>
      </c>
      <c r="G5" s="15">
        <f t="shared" si="3"/>
        <v>1.1313675968696622E-2</v>
      </c>
    </row>
    <row r="6" spans="1:10" x14ac:dyDescent="0.4">
      <c r="A6">
        <v>5</v>
      </c>
      <c r="B6" s="2">
        <v>46371</v>
      </c>
      <c r="C6">
        <f t="shared" si="0"/>
        <v>1.2649999999999999</v>
      </c>
      <c r="D6" s="15">
        <f t="shared" si="4"/>
        <v>4.0983606557377055</v>
      </c>
      <c r="E6" s="15">
        <f t="shared" si="1"/>
        <v>1.2070868789796225</v>
      </c>
      <c r="F6" s="15">
        <f t="shared" si="2"/>
        <v>20.894920720236499</v>
      </c>
      <c r="G6" s="15">
        <f t="shared" si="3"/>
        <v>1.1185047917643718E-2</v>
      </c>
    </row>
    <row r="7" spans="1:10" x14ac:dyDescent="0.4">
      <c r="A7">
        <v>6</v>
      </c>
      <c r="B7" s="2">
        <v>46553</v>
      </c>
      <c r="C7">
        <f t="shared" si="0"/>
        <v>1.2649999999999999</v>
      </c>
      <c r="D7" s="15">
        <f t="shared" si="4"/>
        <v>5.0983606557377055</v>
      </c>
      <c r="E7" s="15">
        <f t="shared" si="1"/>
        <v>1.1933632021548419</v>
      </c>
      <c r="F7" s="15">
        <f t="shared" si="2"/>
        <v>31.091642031711913</v>
      </c>
      <c r="G7" s="15">
        <f t="shared" si="3"/>
        <v>1.1057882271521224E-2</v>
      </c>
    </row>
    <row r="8" spans="1:10" x14ac:dyDescent="0.4">
      <c r="A8">
        <v>7</v>
      </c>
      <c r="B8" s="2">
        <v>46736</v>
      </c>
      <c r="C8">
        <f t="shared" si="0"/>
        <v>1.2649999999999999</v>
      </c>
      <c r="D8" s="15">
        <f t="shared" si="4"/>
        <v>6.0983606557377055</v>
      </c>
      <c r="E8" s="15">
        <f t="shared" si="1"/>
        <v>1.1797955532919839</v>
      </c>
      <c r="F8" s="15">
        <f t="shared" si="2"/>
        <v>43.288363343187328</v>
      </c>
      <c r="G8" s="15">
        <f t="shared" si="3"/>
        <v>1.0932162403876641E-2</v>
      </c>
    </row>
    <row r="9" spans="1:10" x14ac:dyDescent="0.4">
      <c r="A9">
        <v>8</v>
      </c>
      <c r="B9" s="2">
        <v>46919</v>
      </c>
      <c r="C9">
        <f t="shared" si="0"/>
        <v>1.2649999999999999</v>
      </c>
      <c r="D9" s="15">
        <f t="shared" si="4"/>
        <v>7.0983606557377055</v>
      </c>
      <c r="E9" s="15">
        <f t="shared" si="1"/>
        <v>1.1663821584695837</v>
      </c>
      <c r="F9" s="15">
        <f t="shared" si="2"/>
        <v>57.485084654662735</v>
      </c>
      <c r="G9" s="15">
        <f t="shared" si="3"/>
        <v>1.0807871877287831E-2</v>
      </c>
    </row>
    <row r="10" spans="1:10" x14ac:dyDescent="0.4">
      <c r="A10">
        <v>9</v>
      </c>
      <c r="B10" s="2">
        <v>47102</v>
      </c>
      <c r="C10">
        <f t="shared" si="0"/>
        <v>1.2649999999999999</v>
      </c>
      <c r="D10" s="15">
        <f t="shared" si="4"/>
        <v>8.0983606557377055</v>
      </c>
      <c r="E10" s="15">
        <f t="shared" si="1"/>
        <v>1.1531212639343387</v>
      </c>
      <c r="F10" s="15">
        <f t="shared" si="2"/>
        <v>73.681805966138143</v>
      </c>
      <c r="G10" s="15">
        <f t="shared" si="3"/>
        <v>1.0684994441213871E-2</v>
      </c>
    </row>
    <row r="11" spans="1:10" x14ac:dyDescent="0.4">
      <c r="A11">
        <v>10</v>
      </c>
      <c r="B11" s="2">
        <v>47284</v>
      </c>
      <c r="C11">
        <f t="shared" si="0"/>
        <v>1.2649999999999999</v>
      </c>
      <c r="D11" s="15">
        <f t="shared" si="4"/>
        <v>9.0983606557377055</v>
      </c>
      <c r="E11" s="15">
        <f t="shared" si="1"/>
        <v>1.1400111358718128</v>
      </c>
      <c r="F11" s="15">
        <f t="shared" si="2"/>
        <v>91.878527277613557</v>
      </c>
      <c r="G11" s="15">
        <f t="shared" si="3"/>
        <v>1.0563514029870361E-2</v>
      </c>
    </row>
    <row r="12" spans="1:10" x14ac:dyDescent="0.4">
      <c r="A12">
        <v>11</v>
      </c>
      <c r="B12" s="2">
        <v>47467</v>
      </c>
      <c r="C12">
        <f t="shared" si="0"/>
        <v>1.2649999999999999</v>
      </c>
      <c r="D12" s="15">
        <f t="shared" si="4"/>
        <v>10.098360655737705</v>
      </c>
      <c r="E12" s="15">
        <f t="shared" si="1"/>
        <v>1.1270500601797455</v>
      </c>
      <c r="F12" s="15">
        <f t="shared" si="2"/>
        <v>112.07524858908897</v>
      </c>
      <c r="G12" s="15">
        <f t="shared" si="3"/>
        <v>1.0443414760128876E-2</v>
      </c>
    </row>
    <row r="13" spans="1:10" x14ac:dyDescent="0.4">
      <c r="A13">
        <v>12</v>
      </c>
      <c r="B13" s="2">
        <v>47649</v>
      </c>
      <c r="C13">
        <f t="shared" si="0"/>
        <v>1.2649999999999999</v>
      </c>
      <c r="D13" s="15">
        <f t="shared" si="4"/>
        <v>11.098360655737705</v>
      </c>
      <c r="E13" s="15">
        <f t="shared" si="1"/>
        <v>1.1142363422439403</v>
      </c>
      <c r="F13" s="15">
        <f t="shared" si="2"/>
        <v>134.27196990056439</v>
      </c>
      <c r="G13" s="15">
        <f t="shared" si="3"/>
        <v>1.0324680929440314E-2</v>
      </c>
    </row>
    <row r="14" spans="1:10" x14ac:dyDescent="0.4">
      <c r="A14">
        <v>13</v>
      </c>
      <c r="B14" s="2">
        <v>47832</v>
      </c>
      <c r="C14">
        <f t="shared" si="0"/>
        <v>1.2649999999999999</v>
      </c>
      <c r="D14" s="15">
        <f t="shared" si="4"/>
        <v>12.098360655737705</v>
      </c>
      <c r="E14" s="15">
        <f t="shared" si="1"/>
        <v>1.1015683067166981</v>
      </c>
      <c r="F14" s="15">
        <f t="shared" si="2"/>
        <v>158.4686912120398</v>
      </c>
      <c r="G14" s="15">
        <f t="shared" si="3"/>
        <v>1.0207297013781822E-2</v>
      </c>
    </row>
    <row r="15" spans="1:10" x14ac:dyDescent="0.4">
      <c r="A15">
        <v>14</v>
      </c>
      <c r="B15" s="2">
        <v>48014</v>
      </c>
      <c r="C15">
        <f t="shared" si="0"/>
        <v>1.2649999999999999</v>
      </c>
      <c r="D15" s="15">
        <f t="shared" si="4"/>
        <v>13.098360655737705</v>
      </c>
      <c r="E15" s="15">
        <f t="shared" si="1"/>
        <v>1.0890442972977736</v>
      </c>
      <c r="F15" s="15">
        <f t="shared" si="2"/>
        <v>184.66541252351522</v>
      </c>
      <c r="G15" s="15">
        <f t="shared" si="3"/>
        <v>1.009124766562711E-2</v>
      </c>
    </row>
    <row r="16" spans="1:10" x14ac:dyDescent="0.4">
      <c r="A16">
        <v>15</v>
      </c>
      <c r="B16" s="2">
        <v>48197</v>
      </c>
      <c r="C16">
        <f t="shared" si="0"/>
        <v>1.2649999999999999</v>
      </c>
      <c r="D16" s="15">
        <f t="shared" si="4"/>
        <v>14.098360655737705</v>
      </c>
      <c r="E16" s="15">
        <f t="shared" si="1"/>
        <v>1.0766626765178187</v>
      </c>
      <c r="F16" s="15">
        <f t="shared" si="2"/>
        <v>212.8621338349906</v>
      </c>
      <c r="G16" s="15">
        <f t="shared" si="3"/>
        <v>9.9765177119398012E-3</v>
      </c>
    </row>
    <row r="17" spans="1:7" x14ac:dyDescent="0.4">
      <c r="A17">
        <v>16</v>
      </c>
      <c r="B17" s="2">
        <v>48380</v>
      </c>
      <c r="C17">
        <f t="shared" si="0"/>
        <v>1.2649999999999999</v>
      </c>
      <c r="D17" s="15">
        <f t="shared" si="4"/>
        <v>15.098360655737705</v>
      </c>
      <c r="E17" s="15">
        <f t="shared" si="1"/>
        <v>1.0644218255242892</v>
      </c>
      <c r="F17" s="15">
        <f t="shared" si="2"/>
        <v>243.05885514646602</v>
      </c>
      <c r="G17" s="15">
        <f t="shared" si="3"/>
        <v>9.8630921521896189E-3</v>
      </c>
    </row>
    <row r="18" spans="1:7" x14ac:dyDescent="0.4">
      <c r="A18">
        <v>17</v>
      </c>
      <c r="B18" s="2">
        <v>48563</v>
      </c>
      <c r="C18">
        <f t="shared" si="0"/>
        <v>1.2649999999999999</v>
      </c>
      <c r="D18" s="15">
        <f t="shared" si="4"/>
        <v>16.098360655737707</v>
      </c>
      <c r="E18" s="15">
        <f t="shared" si="1"/>
        <v>1.0523201438697867</v>
      </c>
      <c r="F18" s="15">
        <f t="shared" si="2"/>
        <v>275.25557645794152</v>
      </c>
      <c r="G18" s="15">
        <f t="shared" si="3"/>
        <v>9.7509561563911221E-3</v>
      </c>
    </row>
    <row r="19" spans="1:7" x14ac:dyDescent="0.4">
      <c r="A19">
        <v>18</v>
      </c>
      <c r="B19" s="2">
        <v>48745</v>
      </c>
      <c r="C19">
        <f t="shared" si="0"/>
        <v>1.2649999999999999</v>
      </c>
      <c r="D19" s="15">
        <f t="shared" si="4"/>
        <v>17.098360655737707</v>
      </c>
      <c r="E19" s="15">
        <f t="shared" si="1"/>
        <v>1.0403560493028043</v>
      </c>
      <c r="F19" s="15">
        <f t="shared" si="2"/>
        <v>309.45229776941687</v>
      </c>
      <c r="G19" s="15">
        <f t="shared" si="3"/>
        <v>9.6400950631647265E-3</v>
      </c>
    </row>
    <row r="20" spans="1:7" x14ac:dyDescent="0.4">
      <c r="A20">
        <v>19</v>
      </c>
      <c r="B20" s="2">
        <v>48928</v>
      </c>
      <c r="C20">
        <f t="shared" si="0"/>
        <v>1.2649999999999999</v>
      </c>
      <c r="D20" s="15">
        <f t="shared" si="4"/>
        <v>18.098360655737707</v>
      </c>
      <c r="E20" s="15">
        <f t="shared" si="1"/>
        <v>1.0285279775608545</v>
      </c>
      <c r="F20" s="15">
        <f t="shared" si="2"/>
        <v>345.64901908089234</v>
      </c>
      <c r="G20" s="15">
        <f t="shared" si="3"/>
        <v>9.5304943778197985E-3</v>
      </c>
    </row>
    <row r="21" spans="1:7" x14ac:dyDescent="0.4">
      <c r="A21">
        <v>20</v>
      </c>
      <c r="B21" s="2">
        <v>49110</v>
      </c>
      <c r="C21">
        <f t="shared" si="0"/>
        <v>1.2649999999999999</v>
      </c>
      <c r="D21" s="15">
        <f t="shared" si="4"/>
        <v>19.098360655737707</v>
      </c>
      <c r="E21" s="15">
        <f t="shared" si="1"/>
        <v>1.016834382165946</v>
      </c>
      <c r="F21" s="15">
        <f t="shared" si="2"/>
        <v>383.8457403923677</v>
      </c>
      <c r="G21" s="15">
        <f t="shared" si="3"/>
        <v>9.4221397704595134E-3</v>
      </c>
    </row>
    <row r="22" spans="1:7" x14ac:dyDescent="0.4">
      <c r="A22">
        <v>21</v>
      </c>
      <c r="B22" s="2">
        <v>49293</v>
      </c>
      <c r="C22">
        <f t="shared" si="0"/>
        <v>1.2649999999999999</v>
      </c>
      <c r="D22" s="15">
        <f t="shared" si="4"/>
        <v>20.098360655737707</v>
      </c>
      <c r="E22" s="15">
        <f t="shared" si="1"/>
        <v>1.0052737342223885</v>
      </c>
      <c r="F22" s="15">
        <f t="shared" si="2"/>
        <v>424.04246170384317</v>
      </c>
      <c r="G22" s="15">
        <f t="shared" si="3"/>
        <v>9.3150170741072794E-3</v>
      </c>
    </row>
    <row r="23" spans="1:7" x14ac:dyDescent="0.4">
      <c r="A23">
        <v>22</v>
      </c>
      <c r="B23" s="2">
        <v>49475</v>
      </c>
      <c r="C23">
        <f t="shared" si="0"/>
        <v>1.2649999999999999</v>
      </c>
      <c r="D23" s="15">
        <f t="shared" si="4"/>
        <v>21.098360655737707</v>
      </c>
      <c r="E23" s="15">
        <f t="shared" si="1"/>
        <v>0.99384452221689401</v>
      </c>
      <c r="F23" s="15">
        <f t="shared" si="2"/>
        <v>466.23918301531853</v>
      </c>
      <c r="G23" s="15">
        <f t="shared" si="3"/>
        <v>9.2091122828544519E-3</v>
      </c>
    </row>
    <row r="24" spans="1:7" x14ac:dyDescent="0.4">
      <c r="A24">
        <v>23</v>
      </c>
      <c r="B24" s="2">
        <v>49658</v>
      </c>
      <c r="C24">
        <f t="shared" si="0"/>
        <v>1.2649999999999999</v>
      </c>
      <c r="D24" s="15">
        <f t="shared" si="4"/>
        <v>22.098360655737707</v>
      </c>
      <c r="E24" s="15">
        <f t="shared" si="1"/>
        <v>0.98254525182095309</v>
      </c>
      <c r="F24" s="15">
        <f t="shared" si="2"/>
        <v>510.435904326794</v>
      </c>
      <c r="G24" s="15">
        <f t="shared" si="3"/>
        <v>9.1044115500291158E-3</v>
      </c>
    </row>
    <row r="25" spans="1:7" x14ac:dyDescent="0.4">
      <c r="A25">
        <v>24</v>
      </c>
      <c r="B25" s="2">
        <v>49841</v>
      </c>
      <c r="C25">
        <f t="shared" si="0"/>
        <v>1.2649999999999999</v>
      </c>
      <c r="D25" s="15">
        <f t="shared" si="4"/>
        <v>23.098360655737707</v>
      </c>
      <c r="E25" s="15">
        <f t="shared" si="1"/>
        <v>0.97137444569545528</v>
      </c>
      <c r="F25" s="15">
        <f t="shared" si="2"/>
        <v>556.63262563826936</v>
      </c>
      <c r="G25" s="15">
        <f t="shared" si="3"/>
        <v>9.0009011863856798E-3</v>
      </c>
    </row>
    <row r="26" spans="1:7" x14ac:dyDescent="0.4">
      <c r="A26">
        <v>25</v>
      </c>
      <c r="B26" s="2">
        <v>50024</v>
      </c>
      <c r="C26">
        <f t="shared" si="0"/>
        <v>1.2649999999999999</v>
      </c>
      <c r="D26" s="15">
        <f t="shared" si="4"/>
        <v>24.098360655737707</v>
      </c>
      <c r="E26" s="15">
        <f t="shared" si="1"/>
        <v>0.96033064329753359</v>
      </c>
      <c r="F26" s="15">
        <f t="shared" si="2"/>
        <v>604.82934694974483</v>
      </c>
      <c r="G26" s="15">
        <f t="shared" si="3"/>
        <v>8.8985676583150566E-3</v>
      </c>
    </row>
    <row r="27" spans="1:7" x14ac:dyDescent="0.4">
      <c r="A27">
        <v>26</v>
      </c>
      <c r="B27" s="2">
        <v>50206</v>
      </c>
      <c r="C27">
        <f t="shared" si="0"/>
        <v>1.2649999999999999</v>
      </c>
      <c r="D27" s="15">
        <f t="shared" si="4"/>
        <v>25.098360655737707</v>
      </c>
      <c r="E27" s="15">
        <f t="shared" si="1"/>
        <v>0.94941240068960298</v>
      </c>
      <c r="F27" s="15">
        <f t="shared" si="2"/>
        <v>655.02606826122019</v>
      </c>
      <c r="G27" s="15">
        <f t="shared" si="3"/>
        <v>8.7973975860751903E-3</v>
      </c>
    </row>
    <row r="28" spans="1:7" x14ac:dyDescent="0.4">
      <c r="A28">
        <v>27</v>
      </c>
      <c r="B28" s="2">
        <v>50389</v>
      </c>
      <c r="C28">
        <f t="shared" si="0"/>
        <v>1.2649999999999999</v>
      </c>
      <c r="D28" s="15">
        <f t="shared" si="4"/>
        <v>26.098360655737707</v>
      </c>
      <c r="E28" s="15">
        <f t="shared" si="1"/>
        <v>0.93861829035057143</v>
      </c>
      <c r="F28" s="15">
        <f t="shared" si="2"/>
        <v>707.22278957269566</v>
      </c>
      <c r="G28" s="15">
        <f t="shared" si="3"/>
        <v>8.6973777420417103E-3</v>
      </c>
    </row>
    <row r="29" spans="1:7" x14ac:dyDescent="0.4">
      <c r="A29">
        <v>28</v>
      </c>
      <c r="B29" s="2">
        <v>50571</v>
      </c>
      <c r="C29">
        <f t="shared" si="0"/>
        <v>1.2649999999999999</v>
      </c>
      <c r="D29" s="15">
        <f t="shared" si="4"/>
        <v>27.098360655737707</v>
      </c>
      <c r="E29" s="15">
        <f t="shared" si="1"/>
        <v>0.92794690098919563</v>
      </c>
      <c r="F29" s="15">
        <f t="shared" si="2"/>
        <v>761.41951088417102</v>
      </c>
      <c r="G29" s="15">
        <f t="shared" si="3"/>
        <v>8.5984950489784578E-3</v>
      </c>
    </row>
    <row r="30" spans="1:7" x14ac:dyDescent="0.4">
      <c r="A30">
        <v>29</v>
      </c>
      <c r="B30" s="2">
        <v>50754</v>
      </c>
      <c r="C30">
        <f t="shared" si="0"/>
        <v>1.2649999999999999</v>
      </c>
      <c r="D30" s="15">
        <f t="shared" si="4"/>
        <v>28.098360655737707</v>
      </c>
      <c r="E30" s="15">
        <f t="shared" si="1"/>
        <v>0.91739683735956068</v>
      </c>
      <c r="F30" s="15">
        <f t="shared" si="2"/>
        <v>817.61623219564649</v>
      </c>
      <c r="G30" s="15">
        <f t="shared" si="3"/>
        <v>8.5007365783276896E-3</v>
      </c>
    </row>
    <row r="31" spans="1:7" x14ac:dyDescent="0.4">
      <c r="A31">
        <v>30</v>
      </c>
      <c r="B31" s="2">
        <v>50936</v>
      </c>
      <c r="C31">
        <f t="shared" si="0"/>
        <v>1.2649999999999999</v>
      </c>
      <c r="D31" s="15">
        <f t="shared" si="4"/>
        <v>29.098360655737707</v>
      </c>
      <c r="E31" s="15">
        <f t="shared" si="1"/>
        <v>0.90696672007865597</v>
      </c>
      <c r="F31" s="15">
        <f t="shared" si="2"/>
        <v>875.81295350712185</v>
      </c>
      <c r="G31" s="15">
        <f t="shared" si="3"/>
        <v>8.4040895485197123E-3</v>
      </c>
    </row>
    <row r="32" spans="1:7" x14ac:dyDescent="0.4">
      <c r="A32">
        <v>31</v>
      </c>
      <c r="B32" s="2">
        <v>51119</v>
      </c>
      <c r="C32">
        <f t="shared" si="0"/>
        <v>1.2649999999999999</v>
      </c>
      <c r="D32" s="15">
        <f t="shared" si="4"/>
        <v>30.098360655737707</v>
      </c>
      <c r="E32" s="15">
        <f t="shared" si="1"/>
        <v>0.89665518544602663</v>
      </c>
      <c r="F32" s="15">
        <f t="shared" si="2"/>
        <v>936.00967481859732</v>
      </c>
      <c r="G32" s="15">
        <f t="shared" si="3"/>
        <v>8.3085413233017404E-3</v>
      </c>
    </row>
    <row r="33" spans="1:7" x14ac:dyDescent="0.4">
      <c r="A33">
        <v>32</v>
      </c>
      <c r="B33" s="2">
        <v>51302</v>
      </c>
      <c r="C33">
        <f t="shared" si="0"/>
        <v>1.2649999999999999</v>
      </c>
      <c r="D33" s="15">
        <f t="shared" si="4"/>
        <v>31.098360655737707</v>
      </c>
      <c r="E33" s="15">
        <f t="shared" si="1"/>
        <v>0.88646088526547373</v>
      </c>
      <c r="F33" s="15">
        <f t="shared" si="2"/>
        <v>998.20639613007268</v>
      </c>
      <c r="G33" s="15">
        <f t="shared" si="3"/>
        <v>8.2140794100857561E-3</v>
      </c>
    </row>
    <row r="34" spans="1:7" x14ac:dyDescent="0.4">
      <c r="A34">
        <v>33</v>
      </c>
      <c r="B34" s="2">
        <v>51485</v>
      </c>
      <c r="C34">
        <f t="shared" si="0"/>
        <v>1.2649999999999999</v>
      </c>
      <c r="D34" s="15">
        <f t="shared" si="4"/>
        <v>32.098360655737707</v>
      </c>
      <c r="E34" s="15">
        <f t="shared" si="1"/>
        <v>0.8763824866687826</v>
      </c>
      <c r="F34" s="15">
        <f t="shared" si="2"/>
        <v>1062.4031174415481</v>
      </c>
      <c r="G34" s="15">
        <f t="shared" si="3"/>
        <v>8.12069145831513E-3</v>
      </c>
    </row>
    <row r="35" spans="1:7" x14ac:dyDescent="0.4">
      <c r="A35">
        <v>34</v>
      </c>
      <c r="B35" s="2">
        <v>51667</v>
      </c>
      <c r="C35">
        <f t="shared" si="0"/>
        <v>1.2649999999999999</v>
      </c>
      <c r="D35" s="15">
        <f t="shared" si="4"/>
        <v>33.098360655737707</v>
      </c>
      <c r="E35" s="15">
        <f t="shared" si="1"/>
        <v>0.86641867194145583</v>
      </c>
      <c r="F35" s="15">
        <f t="shared" si="2"/>
        <v>1128.5998387530235</v>
      </c>
      <c r="G35" s="15">
        <f t="shared" si="3"/>
        <v>8.0283652578498569E-3</v>
      </c>
    </row>
    <row r="36" spans="1:7" x14ac:dyDescent="0.4">
      <c r="A36">
        <v>35</v>
      </c>
      <c r="B36" s="2">
        <v>51850</v>
      </c>
      <c r="C36">
        <f t="shared" si="0"/>
        <v>1.2649999999999999</v>
      </c>
      <c r="D36" s="15">
        <f t="shared" si="4"/>
        <v>34.098360655737707</v>
      </c>
      <c r="E36" s="15">
        <f t="shared" si="1"/>
        <v>0.85656813835042589</v>
      </c>
      <c r="F36" s="15">
        <f t="shared" si="2"/>
        <v>1196.7965600644989</v>
      </c>
      <c r="G36" s="15">
        <f t="shared" si="3"/>
        <v>7.9370887373701009E-3</v>
      </c>
    </row>
    <row r="37" spans="1:7" x14ac:dyDescent="0.4">
      <c r="A37">
        <v>36</v>
      </c>
      <c r="B37" s="2">
        <v>52032</v>
      </c>
      <c r="C37">
        <f t="shared" si="0"/>
        <v>1.2649999999999999</v>
      </c>
      <c r="D37" s="15">
        <f t="shared" si="4"/>
        <v>35.098360655737707</v>
      </c>
      <c r="E37" s="15">
        <f t="shared" si="1"/>
        <v>0.84682959797372792</v>
      </c>
      <c r="F37" s="15">
        <f t="shared" si="2"/>
        <v>1266.9932813759744</v>
      </c>
      <c r="G37" s="15">
        <f t="shared" si="3"/>
        <v>7.8468499627979225E-3</v>
      </c>
    </row>
    <row r="38" spans="1:7" x14ac:dyDescent="0.4">
      <c r="A38">
        <v>37</v>
      </c>
      <c r="B38" s="2">
        <v>52215</v>
      </c>
      <c r="C38">
        <f t="shared" si="0"/>
        <v>1.2649999999999999</v>
      </c>
      <c r="D38" s="15">
        <f t="shared" si="4"/>
        <v>36.098360655737707</v>
      </c>
      <c r="E38" s="15">
        <f t="shared" si="1"/>
        <v>0.83720177753210856</v>
      </c>
      <c r="F38" s="15">
        <f t="shared" si="2"/>
        <v>1339.1900026874498</v>
      </c>
      <c r="G38" s="15">
        <f t="shared" si="3"/>
        <v>7.7576371357369472E-3</v>
      </c>
    </row>
    <row r="39" spans="1:7" x14ac:dyDescent="0.4">
      <c r="A39">
        <v>38</v>
      </c>
      <c r="B39" s="2">
        <v>52397</v>
      </c>
      <c r="C39">
        <f t="shared" si="0"/>
        <v>1.2649999999999999</v>
      </c>
      <c r="D39" s="15">
        <f t="shared" si="4"/>
        <v>37.098360655737707</v>
      </c>
      <c r="E39" s="15">
        <f t="shared" si="1"/>
        <v>0.82768341822254932</v>
      </c>
      <c r="F39" s="15">
        <f t="shared" si="2"/>
        <v>1413.3867239989252</v>
      </c>
      <c r="G39" s="15">
        <f t="shared" si="3"/>
        <v>7.6694385919297559E-3</v>
      </c>
    </row>
    <row r="40" spans="1:7" x14ac:dyDescent="0.4">
      <c r="A40">
        <v>39</v>
      </c>
      <c r="B40" s="2">
        <v>52580</v>
      </c>
      <c r="C40">
        <f t="shared" si="0"/>
        <v>1.2649999999999999</v>
      </c>
      <c r="D40" s="15">
        <f t="shared" si="4"/>
        <v>38.098360655737707</v>
      </c>
      <c r="E40" s="15">
        <f t="shared" si="1"/>
        <v>0.8182732755536819</v>
      </c>
      <c r="F40" s="15">
        <f t="shared" si="2"/>
        <v>1489.5834453104005</v>
      </c>
      <c r="G40" s="15">
        <f t="shared" si="3"/>
        <v>7.5822427997328272E-3</v>
      </c>
    </row>
    <row r="41" spans="1:7" x14ac:dyDescent="0.4">
      <c r="A41">
        <v>40</v>
      </c>
      <c r="B41" s="2">
        <v>52763</v>
      </c>
      <c r="C41">
        <f t="shared" si="0"/>
        <v>1.2649999999999999</v>
      </c>
      <c r="D41" s="15">
        <f t="shared" si="4"/>
        <v>39.098360655737707</v>
      </c>
      <c r="E41" s="15">
        <f t="shared" si="1"/>
        <v>0.80897011918307637</v>
      </c>
      <c r="F41" s="15">
        <f t="shared" si="2"/>
        <v>1567.7801666218761</v>
      </c>
      <c r="G41" s="15">
        <f t="shared" si="3"/>
        <v>7.4960383586088249E-3</v>
      </c>
    </row>
    <row r="42" spans="1:7" x14ac:dyDescent="0.4">
      <c r="A42">
        <v>41</v>
      </c>
      <c r="B42" s="2">
        <v>52946</v>
      </c>
      <c r="C42">
        <f t="shared" si="0"/>
        <v>1.2649999999999999</v>
      </c>
      <c r="D42" s="15">
        <f t="shared" si="4"/>
        <v>40.098360655737707</v>
      </c>
      <c r="E42" s="15">
        <f t="shared" si="1"/>
        <v>0.79977273275637795</v>
      </c>
      <c r="F42" s="15">
        <f t="shared" si="2"/>
        <v>1647.9768879333515</v>
      </c>
      <c r="G42" s="15">
        <f t="shared" si="3"/>
        <v>7.4108139976360099E-3</v>
      </c>
    </row>
    <row r="43" spans="1:7" x14ac:dyDescent="0.4">
      <c r="A43">
        <v>42</v>
      </c>
      <c r="B43" s="2">
        <v>53128</v>
      </c>
      <c r="C43">
        <f t="shared" si="0"/>
        <v>1.2649999999999999</v>
      </c>
      <c r="D43" s="15">
        <f t="shared" si="4"/>
        <v>41.098360655737707</v>
      </c>
      <c r="E43" s="15">
        <f t="shared" si="1"/>
        <v>0.79067991374827273</v>
      </c>
      <c r="F43" s="15">
        <f t="shared" si="2"/>
        <v>1730.1736092448268</v>
      </c>
      <c r="G43" s="15">
        <f t="shared" si="3"/>
        <v>7.326558574034611E-3</v>
      </c>
    </row>
    <row r="44" spans="1:7" x14ac:dyDescent="0.4">
      <c r="A44">
        <v>43</v>
      </c>
      <c r="B44" s="2">
        <v>53311</v>
      </c>
      <c r="C44">
        <f t="shared" si="0"/>
        <v>1.2649999999999999</v>
      </c>
      <c r="D44" s="15">
        <f t="shared" si="4"/>
        <v>42.098360655737707</v>
      </c>
      <c r="E44" s="15">
        <f t="shared" si="1"/>
        <v>0.78169047330526231</v>
      </c>
      <c r="F44" s="15">
        <f t="shared" si="2"/>
        <v>1814.3703305563022</v>
      </c>
      <c r="G44" s="15">
        <f t="shared" si="3"/>
        <v>7.2432610717099478E-3</v>
      </c>
    </row>
    <row r="45" spans="1:7" x14ac:dyDescent="0.4">
      <c r="A45">
        <v>44</v>
      </c>
      <c r="B45" s="2">
        <v>53493</v>
      </c>
      <c r="C45">
        <f t="shared" si="0"/>
        <v>1.2649999999999999</v>
      </c>
      <c r="D45" s="15">
        <f t="shared" si="4"/>
        <v>43.098360655737707</v>
      </c>
      <c r="E45" s="15">
        <f t="shared" si="1"/>
        <v>0.77280323609022461</v>
      </c>
      <c r="F45" s="15">
        <f t="shared" si="2"/>
        <v>1900.5670518677778</v>
      </c>
      <c r="G45" s="15">
        <f t="shared" si="3"/>
        <v>7.1609105998121075E-3</v>
      </c>
    </row>
    <row r="46" spans="1:7" x14ac:dyDescent="0.4">
      <c r="A46">
        <v>45</v>
      </c>
      <c r="B46" s="2">
        <v>53676</v>
      </c>
      <c r="C46">
        <f t="shared" si="0"/>
        <v>1.2649999999999999</v>
      </c>
      <c r="D46" s="15">
        <f t="shared" si="4"/>
        <v>44.098360655737707</v>
      </c>
      <c r="E46" s="15">
        <f t="shared" si="1"/>
        <v>0.76401704012874405</v>
      </c>
      <c r="F46" s="15">
        <f t="shared" si="2"/>
        <v>1988.7637731792531</v>
      </c>
      <c r="G46" s="15">
        <f t="shared" si="3"/>
        <v>7.0794963913120186E-3</v>
      </c>
    </row>
    <row r="47" spans="1:7" x14ac:dyDescent="0.4">
      <c r="A47">
        <v>46</v>
      </c>
      <c r="B47" s="2">
        <v>53858</v>
      </c>
      <c r="C47">
        <f t="shared" si="0"/>
        <v>1.2649999999999999</v>
      </c>
      <c r="D47" s="15">
        <f t="shared" si="4"/>
        <v>45.098360655737707</v>
      </c>
      <c r="E47" s="15">
        <f t="shared" si="1"/>
        <v>0.75533073665718631</v>
      </c>
      <c r="F47" s="15">
        <f t="shared" si="2"/>
        <v>2078.9604944907287</v>
      </c>
      <c r="G47" s="15">
        <f t="shared" si="3"/>
        <v>6.9990078015936905E-3</v>
      </c>
    </row>
    <row r="48" spans="1:7" x14ac:dyDescent="0.4">
      <c r="A48">
        <v>47</v>
      </c>
      <c r="B48" s="2">
        <v>54041</v>
      </c>
      <c r="C48">
        <f t="shared" si="0"/>
        <v>1.2649999999999999</v>
      </c>
      <c r="D48" s="15">
        <f t="shared" si="4"/>
        <v>46.098360655737707</v>
      </c>
      <c r="E48" s="15">
        <f t="shared" si="1"/>
        <v>0.74674318997250244</v>
      </c>
      <c r="F48" s="15">
        <f t="shared" si="2"/>
        <v>2171.1572158022041</v>
      </c>
      <c r="G48" s="15">
        <f t="shared" si="3"/>
        <v>6.9194343070624713E-3</v>
      </c>
    </row>
    <row r="49" spans="1:7" x14ac:dyDescent="0.4">
      <c r="A49">
        <v>48</v>
      </c>
      <c r="B49" s="2">
        <v>54224</v>
      </c>
      <c r="C49">
        <f t="shared" si="0"/>
        <v>1.2649999999999999</v>
      </c>
      <c r="D49" s="15">
        <f t="shared" si="4"/>
        <v>47.098360655737707</v>
      </c>
      <c r="E49" s="15">
        <f t="shared" si="1"/>
        <v>0.73825327728373946</v>
      </c>
      <c r="F49" s="15">
        <f t="shared" si="2"/>
        <v>2265.3539371136794</v>
      </c>
      <c r="G49" s="15">
        <f t="shared" si="3"/>
        <v>6.8407655037691266E-3</v>
      </c>
    </row>
    <row r="50" spans="1:7" x14ac:dyDescent="0.4">
      <c r="A50">
        <v>49</v>
      </c>
      <c r="B50" s="2">
        <v>54407</v>
      </c>
      <c r="C50">
        <f t="shared" si="0"/>
        <v>1.2649999999999999</v>
      </c>
      <c r="D50" s="15">
        <f t="shared" si="4"/>
        <v>48.098360655737707</v>
      </c>
      <c r="E50" s="15">
        <f t="shared" si="1"/>
        <v>0.7298598885652392</v>
      </c>
      <c r="F50" s="15">
        <f t="shared" si="2"/>
        <v>2361.5506584251548</v>
      </c>
      <c r="G50" s="15">
        <f t="shared" si="3"/>
        <v>6.7629911060495566E-3</v>
      </c>
    </row>
    <row r="51" spans="1:7" x14ac:dyDescent="0.4">
      <c r="A51">
        <v>50</v>
      </c>
      <c r="B51" s="2">
        <v>54589</v>
      </c>
      <c r="C51">
        <f t="shared" si="0"/>
        <v>1.2649999999999999</v>
      </c>
      <c r="D51" s="15">
        <f t="shared" si="4"/>
        <v>49.098360655737707</v>
      </c>
      <c r="E51" s="15">
        <f t="shared" si="1"/>
        <v>0.72156192641150674</v>
      </c>
      <c r="F51" s="15">
        <f t="shared" si="2"/>
        <v>2459.7473797366306</v>
      </c>
      <c r="G51" s="15">
        <f t="shared" si="3"/>
        <v>6.6861009451799859E-3</v>
      </c>
    </row>
    <row r="52" spans="1:7" x14ac:dyDescent="0.4">
      <c r="A52">
        <v>51</v>
      </c>
      <c r="B52" s="2">
        <v>54772</v>
      </c>
      <c r="C52">
        <f t="shared" si="0"/>
        <v>1.2649999999999999</v>
      </c>
      <c r="D52" s="15">
        <f t="shared" si="4"/>
        <v>50.098360655737707</v>
      </c>
      <c r="E52" s="15">
        <f t="shared" si="1"/>
        <v>0.71335830589372884</v>
      </c>
      <c r="F52" s="15">
        <f t="shared" si="2"/>
        <v>2559.9441010481059</v>
      </c>
      <c r="G52" s="15">
        <f t="shared" si="3"/>
        <v>6.6100849680474395E-3</v>
      </c>
    </row>
    <row r="53" spans="1:7" x14ac:dyDescent="0.4">
      <c r="A53">
        <v>52</v>
      </c>
      <c r="B53" s="2">
        <v>54954</v>
      </c>
      <c r="C53">
        <f t="shared" si="0"/>
        <v>1.2649999999999999</v>
      </c>
      <c r="D53" s="15">
        <f t="shared" si="4"/>
        <v>51.098360655737707</v>
      </c>
      <c r="E53" s="15">
        <f t="shared" si="1"/>
        <v>0.70524795441792265</v>
      </c>
      <c r="F53" s="15">
        <f t="shared" si="2"/>
        <v>2662.1408223595813</v>
      </c>
      <c r="G53" s="15">
        <f t="shared" si="3"/>
        <v>6.5349332358353327E-3</v>
      </c>
    </row>
    <row r="54" spans="1:7" x14ac:dyDescent="0.4">
      <c r="A54">
        <v>53</v>
      </c>
      <c r="B54" s="2">
        <v>55137</v>
      </c>
      <c r="C54">
        <f t="shared" si="0"/>
        <v>1.2649999999999999</v>
      </c>
      <c r="D54" s="15">
        <f t="shared" si="4"/>
        <v>52.098360655737707</v>
      </c>
      <c r="E54" s="15">
        <f t="shared" si="1"/>
        <v>0.69722981158469854</v>
      </c>
      <c r="F54" s="15">
        <f t="shared" si="2"/>
        <v>2766.3375436710567</v>
      </c>
      <c r="G54" s="15">
        <f t="shared" si="3"/>
        <v>6.4606359227240059E-3</v>
      </c>
    </row>
    <row r="55" spans="1:7" x14ac:dyDescent="0.4">
      <c r="A55">
        <v>54</v>
      </c>
      <c r="B55" s="2">
        <v>55319</v>
      </c>
      <c r="C55">
        <f t="shared" si="0"/>
        <v>1.2649999999999999</v>
      </c>
      <c r="D55" s="15">
        <f t="shared" si="4"/>
        <v>53.098360655737707</v>
      </c>
      <c r="E55" s="15">
        <f t="shared" si="1"/>
        <v>0.68930282905061646</v>
      </c>
      <c r="F55" s="15">
        <f t="shared" si="2"/>
        <v>2872.534264982532</v>
      </c>
      <c r="G55" s="15">
        <f t="shared" si="3"/>
        <v>6.3871833146060368E-3</v>
      </c>
    </row>
    <row r="56" spans="1:7" x14ac:dyDescent="0.4">
      <c r="A56">
        <v>55</v>
      </c>
      <c r="B56" s="2">
        <v>55502</v>
      </c>
      <c r="C56">
        <f t="shared" si="0"/>
        <v>1.2649999999999999</v>
      </c>
      <c r="D56" s="15">
        <f t="shared" si="4"/>
        <v>54.098360655737707</v>
      </c>
      <c r="E56" s="15">
        <f t="shared" si="1"/>
        <v>0.68146597039111856</v>
      </c>
      <c r="F56" s="15">
        <f t="shared" si="2"/>
        <v>2980.7309862940074</v>
      </c>
      <c r="G56" s="15">
        <f t="shared" si="3"/>
        <v>6.3145658078161502E-3</v>
      </c>
    </row>
    <row r="57" spans="1:7" x14ac:dyDescent="0.4">
      <c r="A57">
        <v>56</v>
      </c>
      <c r="B57" s="2">
        <v>55685</v>
      </c>
      <c r="C57">
        <f t="shared" si="0"/>
        <v>1.2649999999999999</v>
      </c>
      <c r="D57" s="15">
        <f t="shared" si="4"/>
        <v>55.098360655737707</v>
      </c>
      <c r="E57" s="15">
        <f t="shared" si="1"/>
        <v>0.67371821096502071</v>
      </c>
      <c r="F57" s="15">
        <f t="shared" si="2"/>
        <v>3090.9277076054827</v>
      </c>
      <c r="G57" s="15">
        <f t="shared" si="3"/>
        <v>6.2427739078755803E-3</v>
      </c>
    </row>
    <row r="58" spans="1:7" x14ac:dyDescent="0.4">
      <c r="A58">
        <v>57</v>
      </c>
      <c r="B58" s="2">
        <v>55868</v>
      </c>
      <c r="C58">
        <f t="shared" si="0"/>
        <v>1.2649999999999999</v>
      </c>
      <c r="D58" s="15">
        <f t="shared" si="4"/>
        <v>56.098360655737707</v>
      </c>
      <c r="E58" s="15">
        <f t="shared" si="1"/>
        <v>0.66605853778054458</v>
      </c>
      <c r="F58" s="15">
        <f t="shared" si="2"/>
        <v>3203.1244289169581</v>
      </c>
      <c r="G58" s="15">
        <f t="shared" si="3"/>
        <v>6.1717982282506988E-3</v>
      </c>
    </row>
    <row r="59" spans="1:7" x14ac:dyDescent="0.4">
      <c r="A59">
        <v>58</v>
      </c>
      <c r="B59" s="2">
        <v>56050</v>
      </c>
      <c r="C59">
        <f t="shared" si="0"/>
        <v>1.2649999999999999</v>
      </c>
      <c r="D59" s="15">
        <f t="shared" si="4"/>
        <v>57.098360655737707</v>
      </c>
      <c r="E59" s="15">
        <f t="shared" si="1"/>
        <v>0.65848594936287141</v>
      </c>
      <c r="F59" s="15">
        <f t="shared" si="2"/>
        <v>3317.3211502284339</v>
      </c>
      <c r="G59" s="15">
        <f t="shared" si="3"/>
        <v>6.1016294891257511E-3</v>
      </c>
    </row>
    <row r="60" spans="1:7" x14ac:dyDescent="0.4">
      <c r="A60">
        <v>59</v>
      </c>
      <c r="B60" s="2">
        <v>56233</v>
      </c>
      <c r="C60">
        <f t="shared" si="0"/>
        <v>1.2649999999999999</v>
      </c>
      <c r="D60" s="15">
        <f t="shared" si="4"/>
        <v>58.098360655737707</v>
      </c>
      <c r="E60" s="15">
        <f t="shared" si="1"/>
        <v>0.65099945562320449</v>
      </c>
      <c r="F60" s="15">
        <f t="shared" si="2"/>
        <v>3433.5178715399093</v>
      </c>
      <c r="G60" s="15">
        <f t="shared" si="3"/>
        <v>6.0322585161895707E-3</v>
      </c>
    </row>
    <row r="61" spans="1:7" x14ac:dyDescent="0.4">
      <c r="A61">
        <v>60</v>
      </c>
      <c r="B61" s="2">
        <v>56415</v>
      </c>
      <c r="C61">
        <f t="shared" si="0"/>
        <v>1.2649999999999999</v>
      </c>
      <c r="D61" s="15">
        <f t="shared" si="4"/>
        <v>59.098360655737707</v>
      </c>
      <c r="E61" s="15">
        <f t="shared" si="1"/>
        <v>0.64359807772931721</v>
      </c>
      <c r="F61" s="15">
        <f t="shared" si="2"/>
        <v>3551.7145928513846</v>
      </c>
      <c r="G61" s="15">
        <f t="shared" si="3"/>
        <v>5.9636762394360545E-3</v>
      </c>
    </row>
    <row r="62" spans="1:7" x14ac:dyDescent="0.4">
      <c r="A62">
        <v>61</v>
      </c>
      <c r="B62" s="2">
        <v>56598</v>
      </c>
      <c r="C62">
        <f t="shared" si="0"/>
        <v>1.2649999999999999</v>
      </c>
      <c r="D62" s="15">
        <f t="shared" si="4"/>
        <v>60.098360655737707</v>
      </c>
      <c r="E62" s="15">
        <f t="shared" si="1"/>
        <v>0.63628084797757511</v>
      </c>
      <c r="F62" s="15">
        <f t="shared" si="2"/>
        <v>3671.91131416286</v>
      </c>
      <c r="G62" s="15">
        <f t="shared" si="3"/>
        <v>5.8958736919783039E-3</v>
      </c>
    </row>
    <row r="63" spans="1:7" x14ac:dyDescent="0.4">
      <c r="A63">
        <v>62</v>
      </c>
      <c r="B63" s="2">
        <v>56780</v>
      </c>
      <c r="C63">
        <f t="shared" si="0"/>
        <v>1.2649999999999999</v>
      </c>
      <c r="D63" s="15">
        <f t="shared" si="4"/>
        <v>61.098360655737707</v>
      </c>
      <c r="E63" s="15">
        <f t="shared" si="1"/>
        <v>0.62904680966641136</v>
      </c>
      <c r="F63" s="15">
        <f t="shared" si="2"/>
        <v>3794.1080354743353</v>
      </c>
      <c r="G63" s="15">
        <f t="shared" si="3"/>
        <v>5.8288420088762269E-3</v>
      </c>
    </row>
    <row r="64" spans="1:7" x14ac:dyDescent="0.4">
      <c r="A64">
        <v>63</v>
      </c>
      <c r="B64" s="2">
        <v>56963</v>
      </c>
      <c r="C64">
        <f t="shared" si="0"/>
        <v>1.2649999999999999</v>
      </c>
      <c r="D64" s="15">
        <f t="shared" si="4"/>
        <v>62.098360655737707</v>
      </c>
      <c r="E64" s="15">
        <f t="shared" si="1"/>
        <v>0.62189501697124194</v>
      </c>
      <c r="F64" s="15">
        <f t="shared" si="2"/>
        <v>3918.3047567858107</v>
      </c>
      <c r="G64" s="15">
        <f t="shared" si="3"/>
        <v>5.7625724259774847E-3</v>
      </c>
    </row>
    <row r="65" spans="1:7" x14ac:dyDescent="0.4">
      <c r="A65">
        <v>64</v>
      </c>
      <c r="B65" s="2">
        <v>57146</v>
      </c>
      <c r="C65">
        <f t="shared" si="0"/>
        <v>1.2649999999999999</v>
      </c>
      <c r="D65" s="15">
        <f t="shared" si="4"/>
        <v>63.098360655737707</v>
      </c>
      <c r="E65" s="15">
        <f t="shared" si="1"/>
        <v>0.61482453482080279</v>
      </c>
      <c r="F65" s="15">
        <f t="shared" si="2"/>
        <v>4044.5014780972861</v>
      </c>
      <c r="G65" s="15">
        <f t="shared" si="3"/>
        <v>5.6970562787716124E-3</v>
      </c>
    </row>
    <row r="66" spans="1:7" x14ac:dyDescent="0.4">
      <c r="A66">
        <v>65</v>
      </c>
      <c r="B66" s="2">
        <v>57329</v>
      </c>
      <c r="C66">
        <f t="shared" si="0"/>
        <v>1.2649999999999999</v>
      </c>
      <c r="D66" s="15">
        <f t="shared" si="4"/>
        <v>64.098360655737707</v>
      </c>
      <c r="E66" s="15">
        <f t="shared" si="1"/>
        <v>0.60783443877489163</v>
      </c>
      <c r="F66" s="15">
        <f t="shared" si="2"/>
        <v>4172.698199408761</v>
      </c>
      <c r="G66" s="15">
        <f t="shared" si="3"/>
        <v>5.6322850012571557E-3</v>
      </c>
    </row>
    <row r="67" spans="1:7" x14ac:dyDescent="0.4">
      <c r="A67">
        <v>66</v>
      </c>
      <c r="B67" s="2">
        <v>57511</v>
      </c>
      <c r="C67">
        <f t="shared" ref="C67:C100" si="5">2.53/2</f>
        <v>1.2649999999999999</v>
      </c>
      <c r="D67" s="15">
        <f t="shared" si="4"/>
        <v>65.098360655737707</v>
      </c>
      <c r="E67" s="15">
        <f t="shared" ref="E67:E101" si="6">C67/(1+2.3%/2)^D67</f>
        <v>0.60092381490350122</v>
      </c>
      <c r="F67" s="15">
        <f t="shared" ref="F67:F101" si="7">D67^2+D67</f>
        <v>4302.8949207202368</v>
      </c>
      <c r="G67" s="15">
        <f t="shared" ref="G67:G101" si="8">E67/$E$102</f>
        <v>5.5682501248217045E-3</v>
      </c>
    </row>
    <row r="68" spans="1:7" x14ac:dyDescent="0.4">
      <c r="A68">
        <v>67</v>
      </c>
      <c r="B68" s="2">
        <v>57694</v>
      </c>
      <c r="C68">
        <f t="shared" si="5"/>
        <v>1.2649999999999999</v>
      </c>
      <c r="D68" s="15">
        <f t="shared" ref="D68:D101" si="9">D67+1</f>
        <v>66.098360655737707</v>
      </c>
      <c r="E68" s="15">
        <f t="shared" si="6"/>
        <v>0.59409175966732697</v>
      </c>
      <c r="F68" s="15">
        <f t="shared" si="7"/>
        <v>4435.0916420317117</v>
      </c>
      <c r="G68" s="15">
        <f t="shared" si="8"/>
        <v>5.5049432771346564E-3</v>
      </c>
    </row>
    <row r="69" spans="1:7" x14ac:dyDescent="0.4">
      <c r="A69">
        <v>68</v>
      </c>
      <c r="B69" s="2">
        <v>57876</v>
      </c>
      <c r="C69">
        <f t="shared" si="5"/>
        <v>1.2649999999999999</v>
      </c>
      <c r="D69" s="15">
        <f t="shared" si="9"/>
        <v>67.098360655737707</v>
      </c>
      <c r="E69" s="15">
        <f t="shared" si="6"/>
        <v>0.58733737979963108</v>
      </c>
      <c r="F69" s="15">
        <f t="shared" si="7"/>
        <v>4569.2883633431875</v>
      </c>
      <c r="G69" s="15">
        <f t="shared" si="8"/>
        <v>5.4423561810525512E-3</v>
      </c>
    </row>
    <row r="70" spans="1:7" x14ac:dyDescent="0.4">
      <c r="A70">
        <v>69</v>
      </c>
      <c r="B70" s="2">
        <v>58059</v>
      </c>
      <c r="C70">
        <f t="shared" si="5"/>
        <v>1.2649999999999999</v>
      </c>
      <c r="D70" s="15">
        <f t="shared" si="9"/>
        <v>68.098360655737707</v>
      </c>
      <c r="E70" s="15">
        <f t="shared" si="6"/>
        <v>0.5806597921894523</v>
      </c>
      <c r="F70" s="15">
        <f t="shared" si="7"/>
        <v>4705.4850846546624</v>
      </c>
      <c r="G70" s="15">
        <f t="shared" si="8"/>
        <v>5.3804806535368756E-3</v>
      </c>
    </row>
    <row r="71" spans="1:7" x14ac:dyDescent="0.4">
      <c r="A71">
        <v>70</v>
      </c>
      <c r="B71" s="2">
        <v>58241</v>
      </c>
      <c r="C71">
        <f t="shared" si="5"/>
        <v>1.2649999999999999</v>
      </c>
      <c r="D71" s="15">
        <f t="shared" si="9"/>
        <v>69.098360655737707</v>
      </c>
      <c r="E71" s="15">
        <f t="shared" si="6"/>
        <v>0.57405812376614174</v>
      </c>
      <c r="F71" s="15">
        <f t="shared" si="7"/>
        <v>4843.6818059661382</v>
      </c>
      <c r="G71" s="15">
        <f t="shared" si="8"/>
        <v>5.3193086045841588E-3</v>
      </c>
    </row>
    <row r="72" spans="1:7" x14ac:dyDescent="0.4">
      <c r="A72">
        <v>71</v>
      </c>
      <c r="B72" s="2">
        <v>58424</v>
      </c>
      <c r="C72">
        <f t="shared" si="5"/>
        <v>1.2649999999999999</v>
      </c>
      <c r="D72" s="15">
        <f t="shared" si="9"/>
        <v>70.098360655737707</v>
      </c>
      <c r="E72" s="15">
        <f t="shared" si="6"/>
        <v>0.56753151138521174</v>
      </c>
      <c r="F72" s="15">
        <f t="shared" si="7"/>
        <v>4983.878527277614</v>
      </c>
      <c r="G72" s="15">
        <f t="shared" si="8"/>
        <v>5.2588320361682235E-3</v>
      </c>
    </row>
    <row r="73" spans="1:7" x14ac:dyDescent="0.4">
      <c r="A73">
        <v>72</v>
      </c>
      <c r="B73" s="2">
        <v>58607</v>
      </c>
      <c r="C73">
        <f t="shared" si="5"/>
        <v>1.2649999999999999</v>
      </c>
      <c r="D73" s="15">
        <f t="shared" si="9"/>
        <v>71.098360655737707</v>
      </c>
      <c r="E73" s="15">
        <f t="shared" si="6"/>
        <v>0.5610791017154837</v>
      </c>
      <c r="F73" s="15">
        <f t="shared" si="7"/>
        <v>5126.0752485890889</v>
      </c>
      <c r="G73" s="15">
        <f t="shared" si="8"/>
        <v>5.1990430411944875E-3</v>
      </c>
    </row>
    <row r="74" spans="1:7" x14ac:dyDescent="0.4">
      <c r="A74">
        <v>73</v>
      </c>
      <c r="B74" s="2">
        <v>58790</v>
      </c>
      <c r="C74">
        <f t="shared" si="5"/>
        <v>1.2649999999999999</v>
      </c>
      <c r="D74" s="15">
        <f t="shared" si="9"/>
        <v>72.098360655737707</v>
      </c>
      <c r="E74" s="15">
        <f t="shared" si="6"/>
        <v>0.55470005112751719</v>
      </c>
      <c r="F74" s="15">
        <f t="shared" si="7"/>
        <v>5270.2719699005647</v>
      </c>
      <c r="G74" s="15">
        <f t="shared" si="8"/>
        <v>5.1399338024661258E-3</v>
      </c>
    </row>
    <row r="75" spans="1:7" x14ac:dyDescent="0.4">
      <c r="A75">
        <v>74</v>
      </c>
      <c r="B75" s="2">
        <v>58972</v>
      </c>
      <c r="C75">
        <f t="shared" si="5"/>
        <v>1.2649999999999999</v>
      </c>
      <c r="D75" s="15">
        <f t="shared" si="9"/>
        <v>73.098360655737707</v>
      </c>
      <c r="E75" s="15">
        <f t="shared" si="6"/>
        <v>0.54839352558330901</v>
      </c>
      <c r="F75" s="15">
        <f t="shared" si="7"/>
        <v>5416.4686912120396</v>
      </c>
      <c r="G75" s="15">
        <f t="shared" si="8"/>
        <v>5.0814965916620115E-3</v>
      </c>
    </row>
    <row r="76" spans="1:7" x14ac:dyDescent="0.4">
      <c r="A76">
        <v>75</v>
      </c>
      <c r="B76" s="2">
        <v>59155</v>
      </c>
      <c r="C76">
        <f t="shared" si="5"/>
        <v>1.2649999999999999</v>
      </c>
      <c r="D76" s="15">
        <f t="shared" si="9"/>
        <v>74.098360655737707</v>
      </c>
      <c r="E76" s="15">
        <f t="shared" si="6"/>
        <v>0.54215870052724568</v>
      </c>
      <c r="F76" s="15">
        <f t="shared" si="7"/>
        <v>5564.6654125235154</v>
      </c>
      <c r="G76" s="15">
        <f t="shared" si="8"/>
        <v>5.0237237683262602E-3</v>
      </c>
    </row>
    <row r="77" spans="1:7" x14ac:dyDescent="0.4">
      <c r="A77">
        <v>76</v>
      </c>
      <c r="B77" s="2">
        <v>59337</v>
      </c>
      <c r="C77">
        <f t="shared" si="5"/>
        <v>1.2649999999999999</v>
      </c>
      <c r="D77" s="15">
        <f t="shared" si="9"/>
        <v>75.098360655737707</v>
      </c>
      <c r="E77" s="15">
        <f t="shared" si="6"/>
        <v>0.53599476077829522</v>
      </c>
      <c r="F77" s="15">
        <f t="shared" si="7"/>
        <v>5714.8621338349903</v>
      </c>
      <c r="G77" s="15">
        <f t="shared" si="8"/>
        <v>4.966607778869263E-3</v>
      </c>
    </row>
    <row r="78" spans="1:7" x14ac:dyDescent="0.4">
      <c r="A78">
        <v>77</v>
      </c>
      <c r="B78" s="2">
        <v>59520</v>
      </c>
      <c r="C78">
        <f t="shared" si="5"/>
        <v>1.2649999999999999</v>
      </c>
      <c r="D78" s="15">
        <f t="shared" si="9"/>
        <v>76.098360655737707</v>
      </c>
      <c r="E78" s="15">
        <f t="shared" si="6"/>
        <v>0.52990090042342586</v>
      </c>
      <c r="F78" s="15">
        <f t="shared" si="7"/>
        <v>5867.0588551464662</v>
      </c>
      <c r="G78" s="15">
        <f t="shared" si="8"/>
        <v>4.910141155580092E-3</v>
      </c>
    </row>
    <row r="79" spans="1:7" x14ac:dyDescent="0.4">
      <c r="A79">
        <v>78</v>
      </c>
      <c r="B79" s="2">
        <v>59702</v>
      </c>
      <c r="C79">
        <f t="shared" si="5"/>
        <v>1.2649999999999999</v>
      </c>
      <c r="D79" s="15">
        <f t="shared" si="9"/>
        <v>77.098360655737707</v>
      </c>
      <c r="E79" s="15">
        <f t="shared" si="6"/>
        <v>0.52387632271223505</v>
      </c>
      <c r="F79" s="15">
        <f t="shared" si="7"/>
        <v>6021.255576457942</v>
      </c>
      <c r="G79" s="15">
        <f t="shared" si="8"/>
        <v>4.8543165156501146E-3</v>
      </c>
    </row>
    <row r="80" spans="1:7" x14ac:dyDescent="0.4">
      <c r="A80">
        <v>79</v>
      </c>
      <c r="B80" s="2">
        <v>59885</v>
      </c>
      <c r="C80">
        <f t="shared" si="5"/>
        <v>1.2649999999999999</v>
      </c>
      <c r="D80" s="15">
        <f t="shared" si="9"/>
        <v>78.098360655737707</v>
      </c>
      <c r="E80" s="15">
        <f t="shared" si="6"/>
        <v>0.51792023995277814</v>
      </c>
      <c r="F80" s="15">
        <f t="shared" si="7"/>
        <v>6177.4522977694169</v>
      </c>
      <c r="G80" s="15">
        <f t="shared" si="8"/>
        <v>4.7991265602077265E-3</v>
      </c>
    </row>
    <row r="81" spans="1:7" x14ac:dyDescent="0.4">
      <c r="A81">
        <v>80</v>
      </c>
      <c r="B81" s="2">
        <v>60068</v>
      </c>
      <c r="C81">
        <f t="shared" si="5"/>
        <v>1.2649999999999999</v>
      </c>
      <c r="D81" s="15">
        <f t="shared" si="9"/>
        <v>79.098360655737707</v>
      </c>
      <c r="E81" s="15">
        <f t="shared" si="6"/>
        <v>0.51203187340857936</v>
      </c>
      <c r="F81" s="15">
        <f t="shared" si="7"/>
        <v>6335.6490190808927</v>
      </c>
      <c r="G81" s="15">
        <f t="shared" si="8"/>
        <v>4.7445640733640385E-3</v>
      </c>
    </row>
    <row r="82" spans="1:7" x14ac:dyDescent="0.4">
      <c r="A82">
        <v>81</v>
      </c>
      <c r="B82" s="2">
        <v>60251</v>
      </c>
      <c r="C82">
        <f t="shared" si="5"/>
        <v>1.2649999999999999</v>
      </c>
      <c r="D82" s="15">
        <f t="shared" si="9"/>
        <v>80.098360655737707</v>
      </c>
      <c r="E82" s="15">
        <f t="shared" si="6"/>
        <v>0.50621045319681601</v>
      </c>
      <c r="F82" s="15">
        <f t="shared" si="7"/>
        <v>6495.8457403923676</v>
      </c>
      <c r="G82" s="15">
        <f t="shared" si="8"/>
        <v>4.6906219212694408E-3</v>
      </c>
    </row>
    <row r="83" spans="1:7" x14ac:dyDescent="0.4">
      <c r="A83">
        <v>82</v>
      </c>
      <c r="B83" s="2">
        <v>60433</v>
      </c>
      <c r="C83">
        <f t="shared" si="5"/>
        <v>1.2649999999999999</v>
      </c>
      <c r="D83" s="15">
        <f t="shared" si="9"/>
        <v>81.098360655737707</v>
      </c>
      <c r="E83" s="15">
        <f t="shared" si="6"/>
        <v>0.50045521818765781</v>
      </c>
      <c r="F83" s="15">
        <f t="shared" si="7"/>
        <v>6658.0424617038434</v>
      </c>
      <c r="G83" s="15">
        <f t="shared" si="8"/>
        <v>4.6372930511808597E-3</v>
      </c>
    </row>
    <row r="84" spans="1:7" x14ac:dyDescent="0.4">
      <c r="A84">
        <v>83</v>
      </c>
      <c r="B84" s="2">
        <v>60616</v>
      </c>
      <c r="C84">
        <f t="shared" si="5"/>
        <v>1.2649999999999999</v>
      </c>
      <c r="D84" s="15">
        <f t="shared" si="9"/>
        <v>82.098360655737707</v>
      </c>
      <c r="E84" s="15">
        <f t="shared" si="6"/>
        <v>0.4947654159047532</v>
      </c>
      <c r="F84" s="15">
        <f t="shared" si="7"/>
        <v>6822.2391830153183</v>
      </c>
      <c r="G84" s="15">
        <f t="shared" si="8"/>
        <v>4.5845704905396537E-3</v>
      </c>
    </row>
    <row r="85" spans="1:7" x14ac:dyDescent="0.4">
      <c r="A85">
        <v>84</v>
      </c>
      <c r="B85" s="2">
        <v>60798</v>
      </c>
      <c r="C85">
        <f t="shared" si="5"/>
        <v>1.2649999999999999</v>
      </c>
      <c r="D85" s="15">
        <f t="shared" si="9"/>
        <v>83.098360655737707</v>
      </c>
      <c r="E85" s="15">
        <f t="shared" si="6"/>
        <v>0.48914030242684442</v>
      </c>
      <c r="F85" s="15">
        <f t="shared" si="7"/>
        <v>6988.4359043267941</v>
      </c>
      <c r="G85" s="15">
        <f t="shared" si="8"/>
        <v>4.5324473460599639E-3</v>
      </c>
    </row>
    <row r="86" spans="1:7" x14ac:dyDescent="0.4">
      <c r="A86">
        <v>85</v>
      </c>
      <c r="B86" s="2">
        <v>60981</v>
      </c>
      <c r="C86">
        <f t="shared" si="5"/>
        <v>1.2649999999999999</v>
      </c>
      <c r="D86" s="15">
        <f t="shared" si="9"/>
        <v>84.098360655737707</v>
      </c>
      <c r="E86" s="15">
        <f t="shared" si="6"/>
        <v>0.48357914229050358</v>
      </c>
      <c r="F86" s="15">
        <f t="shared" si="7"/>
        <v>7156.632625638269</v>
      </c>
      <c r="G86" s="15">
        <f t="shared" si="8"/>
        <v>4.4809168028274475E-3</v>
      </c>
    </row>
    <row r="87" spans="1:7" x14ac:dyDescent="0.4">
      <c r="A87">
        <v>86</v>
      </c>
      <c r="B87" s="2">
        <v>61163</v>
      </c>
      <c r="C87">
        <f t="shared" si="5"/>
        <v>1.2649999999999999</v>
      </c>
      <c r="D87" s="15">
        <f t="shared" si="9"/>
        <v>85.098360655737707</v>
      </c>
      <c r="E87" s="15">
        <f t="shared" si="6"/>
        <v>0.47808120839397289</v>
      </c>
      <c r="F87" s="15">
        <f t="shared" si="7"/>
        <v>7326.8293469497448</v>
      </c>
      <c r="G87" s="15">
        <f t="shared" si="8"/>
        <v>4.4299721234082523E-3</v>
      </c>
    </row>
    <row r="88" spans="1:7" x14ac:dyDescent="0.4">
      <c r="A88">
        <v>87</v>
      </c>
      <c r="B88" s="2">
        <v>61346</v>
      </c>
      <c r="C88">
        <f t="shared" si="5"/>
        <v>1.2649999999999999</v>
      </c>
      <c r="D88" s="15">
        <f t="shared" si="9"/>
        <v>86.098360655737707</v>
      </c>
      <c r="E88" s="15">
        <f t="shared" si="6"/>
        <v>0.47264578190209866</v>
      </c>
      <c r="F88" s="15">
        <f t="shared" si="7"/>
        <v>7499.0260682612206</v>
      </c>
      <c r="G88" s="15">
        <f t="shared" si="8"/>
        <v>4.3796066469681183E-3</v>
      </c>
    </row>
    <row r="89" spans="1:7" x14ac:dyDescent="0.4">
      <c r="A89">
        <v>88</v>
      </c>
      <c r="B89" s="2">
        <v>61529</v>
      </c>
      <c r="C89">
        <f t="shared" si="5"/>
        <v>1.2649999999999999</v>
      </c>
      <c r="D89" s="15">
        <f t="shared" si="9"/>
        <v>87.098360655737707</v>
      </c>
      <c r="E89" s="15">
        <f t="shared" si="6"/>
        <v>0.46727215215234674</v>
      </c>
      <c r="F89" s="15">
        <f t="shared" si="7"/>
        <v>7673.2227895726955</v>
      </c>
      <c r="G89" s="15">
        <f t="shared" si="8"/>
        <v>4.3298137884015021E-3</v>
      </c>
    </row>
    <row r="90" spans="1:7" x14ac:dyDescent="0.4">
      <c r="A90">
        <v>89</v>
      </c>
      <c r="B90" s="2">
        <v>61712</v>
      </c>
      <c r="C90">
        <f t="shared" si="5"/>
        <v>1.2649999999999999</v>
      </c>
      <c r="D90" s="15">
        <f t="shared" si="9"/>
        <v>88.098360655737707</v>
      </c>
      <c r="E90" s="15">
        <f t="shared" si="6"/>
        <v>0.46195961656188494</v>
      </c>
      <c r="F90" s="15">
        <f t="shared" si="7"/>
        <v>7849.4195108841714</v>
      </c>
      <c r="G90" s="15">
        <f t="shared" si="8"/>
        <v>4.2805870374705889E-3</v>
      </c>
    </row>
    <row r="91" spans="1:7" x14ac:dyDescent="0.4">
      <c r="A91">
        <v>90</v>
      </c>
      <c r="B91" s="2">
        <v>61894</v>
      </c>
      <c r="C91">
        <f t="shared" si="5"/>
        <v>1.2649999999999999</v>
      </c>
      <c r="D91" s="15">
        <f t="shared" si="9"/>
        <v>89.098360655737707</v>
      </c>
      <c r="E91" s="15">
        <f t="shared" si="6"/>
        <v>0.45670748053572419</v>
      </c>
      <c r="F91" s="15">
        <f t="shared" si="7"/>
        <v>8027.6162321956463</v>
      </c>
      <c r="G91" s="15">
        <f t="shared" si="8"/>
        <v>4.2319199579541169E-3</v>
      </c>
    </row>
    <row r="92" spans="1:7" x14ac:dyDescent="0.4">
      <c r="A92">
        <v>91</v>
      </c>
      <c r="B92" s="2">
        <v>62077</v>
      </c>
      <c r="C92">
        <f t="shared" si="5"/>
        <v>1.2649999999999999</v>
      </c>
      <c r="D92" s="15">
        <f t="shared" si="9"/>
        <v>90.098360655737707</v>
      </c>
      <c r="E92" s="15">
        <f t="shared" si="6"/>
        <v>0.45151505737590125</v>
      </c>
      <c r="F92" s="15">
        <f t="shared" si="7"/>
        <v>8207.8129535071221</v>
      </c>
      <c r="G92" s="15">
        <f t="shared" si="8"/>
        <v>4.1838061868058494E-3</v>
      </c>
    </row>
    <row r="93" spans="1:7" x14ac:dyDescent="0.4">
      <c r="A93">
        <v>92</v>
      </c>
      <c r="B93" s="2">
        <v>62259</v>
      </c>
      <c r="C93">
        <f t="shared" si="5"/>
        <v>1.2649999999999999</v>
      </c>
      <c r="D93" s="15">
        <f t="shared" si="9"/>
        <v>91.098360655737707</v>
      </c>
      <c r="E93" s="15">
        <f t="shared" si="6"/>
        <v>0.44638166819169672</v>
      </c>
      <c r="F93" s="15">
        <f t="shared" si="7"/>
        <v>8390.0096748185988</v>
      </c>
      <c r="G93" s="15">
        <f t="shared" si="8"/>
        <v>4.1362394333226389E-3</v>
      </c>
    </row>
    <row r="94" spans="1:7" x14ac:dyDescent="0.4">
      <c r="A94">
        <v>93</v>
      </c>
      <c r="B94" s="2">
        <v>62442</v>
      </c>
      <c r="C94">
        <f t="shared" si="5"/>
        <v>1.2649999999999999</v>
      </c>
      <c r="D94" s="15">
        <f t="shared" si="9"/>
        <v>92.098360655737707</v>
      </c>
      <c r="E94" s="15">
        <f t="shared" si="6"/>
        <v>0.4413066418108717</v>
      </c>
      <c r="F94" s="15">
        <f t="shared" si="7"/>
        <v>8574.2063961300737</v>
      </c>
      <c r="G94" s="15">
        <f t="shared" si="8"/>
        <v>4.0892134783219363E-3</v>
      </c>
    </row>
    <row r="95" spans="1:7" x14ac:dyDescent="0.4">
      <c r="A95">
        <v>94</v>
      </c>
      <c r="B95" s="2">
        <v>62624</v>
      </c>
      <c r="C95">
        <f t="shared" si="5"/>
        <v>1.2649999999999999</v>
      </c>
      <c r="D95" s="15">
        <f t="shared" si="9"/>
        <v>93.098360655737707</v>
      </c>
      <c r="E95" s="15">
        <f t="shared" si="6"/>
        <v>0.43628931469191456</v>
      </c>
      <c r="F95" s="15">
        <f t="shared" si="7"/>
        <v>8760.4031174415486</v>
      </c>
      <c r="G95" s="15">
        <f t="shared" si="8"/>
        <v>4.0427221733286556E-3</v>
      </c>
    </row>
    <row r="96" spans="1:7" x14ac:dyDescent="0.4">
      <c r="A96">
        <v>95</v>
      </c>
      <c r="B96" s="2">
        <v>62807</v>
      </c>
      <c r="C96">
        <f t="shared" si="5"/>
        <v>1.2649999999999999</v>
      </c>
      <c r="D96" s="15">
        <f t="shared" si="9"/>
        <v>94.098360655737707</v>
      </c>
      <c r="E96" s="15">
        <f t="shared" si="6"/>
        <v>0.4313290308372858</v>
      </c>
      <c r="F96" s="15">
        <f t="shared" si="7"/>
        <v>8948.5998387530253</v>
      </c>
      <c r="G96" s="15">
        <f t="shared" si="8"/>
        <v>3.9967594397712861E-3</v>
      </c>
    </row>
    <row r="97" spans="1:7" x14ac:dyDescent="0.4">
      <c r="A97">
        <v>96</v>
      </c>
      <c r="B97" s="2">
        <v>62990</v>
      </c>
      <c r="C97">
        <f t="shared" si="5"/>
        <v>1.2649999999999999</v>
      </c>
      <c r="D97" s="15">
        <f t="shared" si="9"/>
        <v>95.098360655737707</v>
      </c>
      <c r="E97" s="15">
        <f t="shared" si="6"/>
        <v>0.42642514170764784</v>
      </c>
      <c r="F97" s="15">
        <f t="shared" si="7"/>
        <v>9138.7965600645002</v>
      </c>
      <c r="G97" s="15">
        <f t="shared" si="8"/>
        <v>3.951319268187134E-3</v>
      </c>
    </row>
    <row r="98" spans="1:7" x14ac:dyDescent="0.4">
      <c r="A98">
        <v>97</v>
      </c>
      <c r="B98" s="2">
        <v>63173</v>
      </c>
      <c r="C98">
        <f t="shared" si="5"/>
        <v>1.2649999999999999</v>
      </c>
      <c r="D98" s="15">
        <f t="shared" si="9"/>
        <v>96.098360655737707</v>
      </c>
      <c r="E98" s="15">
        <f t="shared" si="6"/>
        <v>0.4215770061370715</v>
      </c>
      <c r="F98" s="15">
        <f t="shared" si="7"/>
        <v>9330.9932813759751</v>
      </c>
      <c r="G98" s="15">
        <f t="shared" si="8"/>
        <v>3.9063957174366127E-3</v>
      </c>
    </row>
    <row r="99" spans="1:7" x14ac:dyDescent="0.4">
      <c r="A99">
        <v>98</v>
      </c>
      <c r="B99" s="2">
        <v>63355</v>
      </c>
      <c r="C99">
        <f t="shared" si="5"/>
        <v>1.2649999999999999</v>
      </c>
      <c r="D99" s="15">
        <f t="shared" si="9"/>
        <v>97.098360655737707</v>
      </c>
      <c r="E99" s="15">
        <f t="shared" si="6"/>
        <v>0.41678399024920565</v>
      </c>
      <c r="F99" s="15">
        <f t="shared" si="7"/>
        <v>9525.19000268745</v>
      </c>
      <c r="G99" s="15">
        <f t="shared" si="8"/>
        <v>3.8619829139264587E-3</v>
      </c>
    </row>
    <row r="100" spans="1:7" x14ac:dyDescent="0.4">
      <c r="A100">
        <v>99</v>
      </c>
      <c r="B100" s="2">
        <v>63538</v>
      </c>
      <c r="C100">
        <f t="shared" si="5"/>
        <v>1.2649999999999999</v>
      </c>
      <c r="D100" s="15">
        <f t="shared" si="9"/>
        <v>98.098360655737707</v>
      </c>
      <c r="E100" s="15">
        <f t="shared" si="6"/>
        <v>0.4120454673743999</v>
      </c>
      <c r="F100" s="15">
        <f t="shared" si="7"/>
        <v>9721.3867239989268</v>
      </c>
      <c r="G100" s="15">
        <f t="shared" si="8"/>
        <v>3.8180750508417767E-3</v>
      </c>
    </row>
    <row r="101" spans="1:7" x14ac:dyDescent="0.4">
      <c r="A101">
        <v>100</v>
      </c>
      <c r="B101" s="2">
        <v>63720</v>
      </c>
      <c r="C101">
        <f>100+2.53/2</f>
        <v>101.265</v>
      </c>
      <c r="D101" s="15">
        <f t="shared" si="9"/>
        <v>99.098360655737707</v>
      </c>
      <c r="E101" s="15">
        <f t="shared" si="6"/>
        <v>32.609797020953586</v>
      </c>
      <c r="F101" s="15">
        <f t="shared" si="7"/>
        <v>9919.5834453104017</v>
      </c>
      <c r="G101" s="15">
        <f t="shared" si="8"/>
        <v>0.30216726618081202</v>
      </c>
    </row>
    <row r="102" spans="1:7" x14ac:dyDescent="0.4">
      <c r="D102" s="15" t="s">
        <v>67</v>
      </c>
      <c r="E102" s="15">
        <f>SUM(E2:E101)</f>
        <v>107.91968777134321</v>
      </c>
      <c r="F102" s="15"/>
      <c r="G102" s="15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含权债券22蓉产03</vt:lpstr>
      <vt:lpstr>利率敏感性比较</vt:lpstr>
      <vt:lpstr>久期计算(24特别国债03)</vt:lpstr>
      <vt:lpstr>凸性计算（24特别国债03）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玉鼎 骆</dc:creator>
  <cp:lastModifiedBy>玉鼎 骆</cp:lastModifiedBy>
  <dcterms:created xsi:type="dcterms:W3CDTF">2024-11-22T01:25:27Z</dcterms:created>
  <dcterms:modified xsi:type="dcterms:W3CDTF">2024-11-23T13:25:12Z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1002b2a7</vt:lpwstr>
  </property>
</Properties>
</file>